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UN\1-PUBLICACIONES\ISAV2022\Capítulos ISAV 2022\Cap8-Medios producción\Cap8-1 Población\"/>
    </mc:Choice>
  </mc:AlternateContent>
  <xr:revisionPtr revIDLastSave="0" documentId="13_ncr:1_{F5817454-C9CE-4D49-8D51-3924E1F7043B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QUAD8-1" sheetId="1" r:id="rId1"/>
    <sheet name="QUAD8-2" sheetId="3" r:id="rId2"/>
    <sheet name="QUAD8-3" sheetId="4" r:id="rId3"/>
    <sheet name="QUAD8-4" sheetId="2" r:id="rId4"/>
    <sheet name="QUAD8-5" sheetId="5" r:id="rId5"/>
    <sheet name="QUAD8-6" sheetId="6" r:id="rId6"/>
    <sheet name="QUAD8-7" sheetId="24" r:id="rId7"/>
    <sheet name="QUAD8-8" sheetId="23" r:id="rId8"/>
  </sheets>
  <externalReferences>
    <externalReference r:id="rId9"/>
  </externalReferences>
  <definedNames>
    <definedName name="_1Excel_BuiltIn_Print_Area_1_1" localSheetId="6">'QUAD8-7'!$A$1:$G$48</definedName>
    <definedName name="_2Excel_BuiltIn_Print_Area_1_1" localSheetId="7">'QUAD8-8'!$A$1:$N$49</definedName>
    <definedName name="_3Excel_BuiltIn_Print_Area_1_1">#REF!</definedName>
    <definedName name="_xlnm._FilterDatabase" localSheetId="4" hidden="1">'QUAD8-5'!#REF!</definedName>
    <definedName name="_xlnm.Print_Area" localSheetId="0">'QUAD8-1'!$A$1:$M$59</definedName>
    <definedName name="_xlnm.Print_Area" localSheetId="1">'QUAD8-2'!$A$1:$E$60</definedName>
    <definedName name="_xlnm.Print_Area" localSheetId="2">'QUAD8-3'!$A$1:$L$21</definedName>
    <definedName name="_xlnm.Print_Area" localSheetId="3">'QUAD8-4'!$A$1:$E$39</definedName>
    <definedName name="_xlnm.Print_Area" localSheetId="5">'QUAD8-6'!$A$1:$N$54</definedName>
    <definedName name="_xlnm.Print_Area" localSheetId="6">'QUAD8-7'!$A$1:$J$49</definedName>
    <definedName name="_xlnm.Print_Area" localSheetId="7">'QUAD8-8'!$A$1:$Q$52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2">#REF!</definedName>
    <definedName name="Poblacion_comarcas2015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24" l="1"/>
  <c r="H47" i="24"/>
  <c r="J47" i="24" s="1"/>
  <c r="I45" i="24"/>
  <c r="J45" i="24" s="1"/>
  <c r="H45" i="24"/>
  <c r="I44" i="24"/>
  <c r="H44" i="24"/>
  <c r="J44" i="24" s="1"/>
  <c r="I43" i="24"/>
  <c r="H43" i="24"/>
  <c r="J43" i="24" s="1"/>
  <c r="I42" i="24"/>
  <c r="H42" i="24"/>
  <c r="J42" i="24" s="1"/>
  <c r="I41" i="24"/>
  <c r="J41" i="24" s="1"/>
  <c r="H41" i="24"/>
  <c r="I40" i="24"/>
  <c r="H40" i="24"/>
  <c r="J40" i="24" s="1"/>
  <c r="I39" i="24"/>
  <c r="H39" i="24"/>
  <c r="I38" i="24"/>
  <c r="H38" i="24"/>
  <c r="J38" i="24" s="1"/>
  <c r="I37" i="24"/>
  <c r="H37" i="24"/>
  <c r="I36" i="24"/>
  <c r="H36" i="24"/>
  <c r="J36" i="24" s="1"/>
  <c r="I35" i="24"/>
  <c r="H35" i="24"/>
  <c r="J35" i="24" s="1"/>
  <c r="I34" i="24"/>
  <c r="H34" i="24"/>
  <c r="J34" i="24" s="1"/>
  <c r="I33" i="24"/>
  <c r="H33" i="24"/>
  <c r="I32" i="24"/>
  <c r="H32" i="24"/>
  <c r="J32" i="24" s="1"/>
  <c r="I31" i="24"/>
  <c r="H31" i="24"/>
  <c r="I30" i="24"/>
  <c r="H30" i="24"/>
  <c r="J30" i="24" s="1"/>
  <c r="I29" i="24"/>
  <c r="H29" i="24"/>
  <c r="I28" i="24"/>
  <c r="H28" i="24"/>
  <c r="J28" i="24" s="1"/>
  <c r="I26" i="24"/>
  <c r="H26" i="24"/>
  <c r="J26" i="24" s="1"/>
  <c r="I25" i="24"/>
  <c r="H25" i="24"/>
  <c r="J25" i="24" s="1"/>
  <c r="I24" i="24"/>
  <c r="J24" i="24" s="1"/>
  <c r="H24" i="24"/>
  <c r="I23" i="24"/>
  <c r="H23" i="24"/>
  <c r="J23" i="24" s="1"/>
  <c r="I22" i="24"/>
  <c r="H22" i="24"/>
  <c r="I21" i="24"/>
  <c r="H21" i="24"/>
  <c r="J21" i="24" s="1"/>
  <c r="I20" i="24"/>
  <c r="H20" i="24"/>
  <c r="I19" i="24"/>
  <c r="H19" i="24"/>
  <c r="J19" i="24" s="1"/>
  <c r="I18" i="24"/>
  <c r="H18" i="24"/>
  <c r="J18" i="24" s="1"/>
  <c r="I16" i="24"/>
  <c r="H16" i="24"/>
  <c r="J16" i="24" s="1"/>
  <c r="I15" i="24"/>
  <c r="H15" i="24"/>
  <c r="I14" i="24"/>
  <c r="H14" i="24"/>
  <c r="J14" i="24" s="1"/>
  <c r="I13" i="24"/>
  <c r="H13" i="24"/>
  <c r="J13" i="24" s="1"/>
  <c r="I12" i="24"/>
  <c r="H12" i="24"/>
  <c r="J12" i="24" s="1"/>
  <c r="I11" i="24"/>
  <c r="H11" i="24"/>
  <c r="I10" i="24"/>
  <c r="H10" i="24"/>
  <c r="J10" i="24" s="1"/>
  <c r="I9" i="24"/>
  <c r="H9" i="24"/>
  <c r="J9" i="24" s="1"/>
  <c r="I8" i="24"/>
  <c r="H8" i="24"/>
  <c r="J8" i="24" s="1"/>
  <c r="I7" i="24"/>
  <c r="H7" i="24"/>
  <c r="M51" i="6"/>
  <c r="L51" i="6"/>
  <c r="K51" i="6"/>
  <c r="J51" i="6"/>
  <c r="I51" i="6"/>
  <c r="H51" i="6"/>
  <c r="G51" i="6"/>
  <c r="F51" i="6"/>
  <c r="E51" i="6"/>
  <c r="D51" i="6"/>
  <c r="C51" i="6"/>
  <c r="B51" i="6"/>
  <c r="N51" i="6" s="1"/>
  <c r="M50" i="6"/>
  <c r="L50" i="6"/>
  <c r="K50" i="6"/>
  <c r="J50" i="6"/>
  <c r="I50" i="6"/>
  <c r="H50" i="6"/>
  <c r="G50" i="6"/>
  <c r="F50" i="6"/>
  <c r="E50" i="6"/>
  <c r="D50" i="6"/>
  <c r="C50" i="6"/>
  <c r="B50" i="6"/>
  <c r="N50" i="6" s="1"/>
  <c r="M46" i="6"/>
  <c r="L46" i="6"/>
  <c r="K46" i="6"/>
  <c r="J46" i="6"/>
  <c r="I46" i="6"/>
  <c r="H46" i="6"/>
  <c r="G46" i="6"/>
  <c r="F46" i="6"/>
  <c r="E46" i="6"/>
  <c r="D46" i="6"/>
  <c r="C46" i="6"/>
  <c r="B46" i="6"/>
  <c r="N46" i="6" s="1"/>
  <c r="M45" i="6"/>
  <c r="L45" i="6"/>
  <c r="K45" i="6"/>
  <c r="J45" i="6"/>
  <c r="I45" i="6"/>
  <c r="H45" i="6"/>
  <c r="G45" i="6"/>
  <c r="F45" i="6"/>
  <c r="E45" i="6"/>
  <c r="D45" i="6"/>
  <c r="C45" i="6"/>
  <c r="B45" i="6"/>
  <c r="N45" i="6" s="1"/>
  <c r="M40" i="6"/>
  <c r="L40" i="6"/>
  <c r="K40" i="6"/>
  <c r="J40" i="6"/>
  <c r="I40" i="6"/>
  <c r="H40" i="6"/>
  <c r="G40" i="6"/>
  <c r="F40" i="6"/>
  <c r="E40" i="6"/>
  <c r="D40" i="6"/>
  <c r="C40" i="6"/>
  <c r="B40" i="6"/>
  <c r="N40" i="6" s="1"/>
  <c r="N39" i="6"/>
  <c r="N38" i="6"/>
  <c r="M35" i="6"/>
  <c r="L35" i="6"/>
  <c r="K35" i="6"/>
  <c r="J35" i="6"/>
  <c r="I35" i="6"/>
  <c r="H35" i="6"/>
  <c r="G35" i="6"/>
  <c r="F35" i="6"/>
  <c r="E35" i="6"/>
  <c r="D35" i="6"/>
  <c r="C35" i="6"/>
  <c r="B35" i="6"/>
  <c r="N35" i="6" s="1"/>
  <c r="N34" i="6"/>
  <c r="N33" i="6"/>
  <c r="M28" i="6"/>
  <c r="L28" i="6"/>
  <c r="K28" i="6"/>
  <c r="K52" i="6" s="1"/>
  <c r="J28" i="6"/>
  <c r="J52" i="6" s="1"/>
  <c r="I28" i="6"/>
  <c r="I52" i="6" s="1"/>
  <c r="H28" i="6"/>
  <c r="H52" i="6" s="1"/>
  <c r="G28" i="6"/>
  <c r="G52" i="6" s="1"/>
  <c r="F28" i="6"/>
  <c r="F52" i="6" s="1"/>
  <c r="E28" i="6"/>
  <c r="D28" i="6"/>
  <c r="C28" i="6"/>
  <c r="B28" i="6"/>
  <c r="N28" i="6" s="1"/>
  <c r="N27" i="6"/>
  <c r="N26" i="6"/>
  <c r="M23" i="6"/>
  <c r="M47" i="6" s="1"/>
  <c r="L23" i="6"/>
  <c r="L47" i="6" s="1"/>
  <c r="K23" i="6"/>
  <c r="K47" i="6" s="1"/>
  <c r="J23" i="6"/>
  <c r="J47" i="6" s="1"/>
  <c r="I23" i="6"/>
  <c r="I47" i="6" s="1"/>
  <c r="H23" i="6"/>
  <c r="G23" i="6"/>
  <c r="F23" i="6"/>
  <c r="E23" i="6"/>
  <c r="D23" i="6"/>
  <c r="C23" i="6"/>
  <c r="B23" i="6"/>
  <c r="B47" i="6" s="1"/>
  <c r="N22" i="6"/>
  <c r="N21" i="6"/>
  <c r="M16" i="6"/>
  <c r="M52" i="6" s="1"/>
  <c r="L16" i="6"/>
  <c r="L52" i="6" s="1"/>
  <c r="K16" i="6"/>
  <c r="J16" i="6"/>
  <c r="I16" i="6"/>
  <c r="H16" i="6"/>
  <c r="G16" i="6"/>
  <c r="F16" i="6"/>
  <c r="E16" i="6"/>
  <c r="E52" i="6" s="1"/>
  <c r="D16" i="6"/>
  <c r="D52" i="6" s="1"/>
  <c r="C16" i="6"/>
  <c r="C52" i="6" s="1"/>
  <c r="B16" i="6"/>
  <c r="B52" i="6" s="1"/>
  <c r="N15" i="6"/>
  <c r="N14" i="6"/>
  <c r="M11" i="6"/>
  <c r="L11" i="6"/>
  <c r="K11" i="6"/>
  <c r="J11" i="6"/>
  <c r="I11" i="6"/>
  <c r="H11" i="6"/>
  <c r="H47" i="6" s="1"/>
  <c r="G11" i="6"/>
  <c r="G47" i="6" s="1"/>
  <c r="F11" i="6"/>
  <c r="F47" i="6" s="1"/>
  <c r="E11" i="6"/>
  <c r="E47" i="6" s="1"/>
  <c r="D11" i="6"/>
  <c r="D47" i="6" s="1"/>
  <c r="C11" i="6"/>
  <c r="C47" i="6" s="1"/>
  <c r="B11" i="6"/>
  <c r="N11" i="6" s="1"/>
  <c r="N10" i="6"/>
  <c r="N9" i="6"/>
  <c r="E26" i="5"/>
  <c r="D26" i="5"/>
  <c r="C26" i="5"/>
  <c r="B26" i="5"/>
  <c r="H25" i="5"/>
  <c r="G25" i="5"/>
  <c r="E25" i="5"/>
  <c r="D25" i="5"/>
  <c r="C25" i="5"/>
  <c r="B25" i="5"/>
  <c r="F22" i="5"/>
  <c r="E22" i="5"/>
  <c r="I17" i="5"/>
  <c r="I22" i="5" s="1"/>
  <c r="H17" i="5"/>
  <c r="H22" i="5" s="1"/>
  <c r="G17" i="5"/>
  <c r="G22" i="5" s="1"/>
  <c r="F17" i="5"/>
  <c r="E17" i="5"/>
  <c r="D17" i="5"/>
  <c r="D22" i="5" s="1"/>
  <c r="C17" i="5"/>
  <c r="C22" i="5" s="1"/>
  <c r="B17" i="5"/>
  <c r="B22" i="5" s="1"/>
  <c r="I16" i="5"/>
  <c r="I21" i="5" s="1"/>
  <c r="H16" i="5"/>
  <c r="H21" i="5" s="1"/>
  <c r="G16" i="5"/>
  <c r="G21" i="5" s="1"/>
  <c r="F16" i="5"/>
  <c r="F21" i="5" s="1"/>
  <c r="E16" i="5"/>
  <c r="E21" i="5" s="1"/>
  <c r="D16" i="5"/>
  <c r="D30" i="5" s="1"/>
  <c r="C16" i="5"/>
  <c r="C30" i="5" s="1"/>
  <c r="B16" i="5"/>
  <c r="I15" i="5"/>
  <c r="I20" i="5" s="1"/>
  <c r="H15" i="5"/>
  <c r="H20" i="5" s="1"/>
  <c r="G15" i="5"/>
  <c r="G20" i="5" s="1"/>
  <c r="F15" i="5"/>
  <c r="F20" i="5" s="1"/>
  <c r="E15" i="5"/>
  <c r="E20" i="5" s="1"/>
  <c r="D15" i="5"/>
  <c r="D20" i="5" s="1"/>
  <c r="C15" i="5"/>
  <c r="C20" i="5" s="1"/>
  <c r="B15" i="5"/>
  <c r="B20" i="5" s="1"/>
  <c r="H12" i="5"/>
  <c r="H26" i="5" s="1"/>
  <c r="G12" i="5"/>
  <c r="G26" i="5" s="1"/>
  <c r="F12" i="5"/>
  <c r="F25" i="5" s="1"/>
  <c r="I11" i="5"/>
  <c r="I10" i="5"/>
  <c r="I12" i="5" s="1"/>
  <c r="J19" i="4"/>
  <c r="I19" i="4"/>
  <c r="H19" i="4"/>
  <c r="G19" i="4"/>
  <c r="F19" i="4"/>
  <c r="E19" i="4"/>
  <c r="D19" i="4"/>
  <c r="C19" i="4"/>
  <c r="B19" i="4"/>
  <c r="K17" i="4"/>
  <c r="L17" i="4" s="1"/>
  <c r="K16" i="4"/>
  <c r="L16" i="4" s="1"/>
  <c r="K15" i="4"/>
  <c r="K19" i="4" s="1"/>
  <c r="J13" i="4"/>
  <c r="I13" i="4"/>
  <c r="H13" i="4"/>
  <c r="G13" i="4"/>
  <c r="F13" i="4"/>
  <c r="E13" i="4"/>
  <c r="D13" i="4"/>
  <c r="C13" i="4"/>
  <c r="B13" i="4"/>
  <c r="K11" i="4"/>
  <c r="L11" i="4" s="1"/>
  <c r="K10" i="4"/>
  <c r="L10" i="4" s="1"/>
  <c r="L9" i="4"/>
  <c r="K9" i="4"/>
  <c r="K13" i="4" s="1"/>
  <c r="E55" i="3"/>
  <c r="D55" i="3"/>
  <c r="E53" i="3"/>
  <c r="E59" i="3" s="1"/>
  <c r="D53" i="3"/>
  <c r="D59" i="3" s="1"/>
  <c r="C52" i="3"/>
  <c r="B52" i="3"/>
  <c r="C51" i="3"/>
  <c r="B51" i="3"/>
  <c r="C50" i="3"/>
  <c r="C53" i="3" s="1"/>
  <c r="B50" i="3"/>
  <c r="B53" i="3" s="1"/>
  <c r="C49" i="3"/>
  <c r="B49" i="3"/>
  <c r="E46" i="3"/>
  <c r="D46" i="3"/>
  <c r="C45" i="3"/>
  <c r="B45" i="3"/>
  <c r="C44" i="3"/>
  <c r="B44" i="3"/>
  <c r="C43" i="3"/>
  <c r="C46" i="3" s="1"/>
  <c r="C57" i="3" s="1"/>
  <c r="B43" i="3"/>
  <c r="B46" i="3" s="1"/>
  <c r="B57" i="3" s="1"/>
  <c r="C42" i="3"/>
  <c r="B42" i="3"/>
  <c r="E37" i="3"/>
  <c r="E39" i="3" s="1"/>
  <c r="D37" i="3"/>
  <c r="D39" i="3" s="1"/>
  <c r="C37" i="3"/>
  <c r="C39" i="3" s="1"/>
  <c r="B37" i="3"/>
  <c r="B39" i="3" s="1"/>
  <c r="E30" i="3"/>
  <c r="D30" i="3"/>
  <c r="C30" i="3"/>
  <c r="B30" i="3"/>
  <c r="E21" i="3"/>
  <c r="E23" i="3" s="1"/>
  <c r="D21" i="3"/>
  <c r="D23" i="3" s="1"/>
  <c r="C21" i="3"/>
  <c r="C23" i="3" s="1"/>
  <c r="B21" i="3"/>
  <c r="B23" i="3" s="1"/>
  <c r="E14" i="3"/>
  <c r="E57" i="3" s="1"/>
  <c r="D14" i="3"/>
  <c r="D57" i="3" s="1"/>
  <c r="C14" i="3"/>
  <c r="B14" i="3"/>
  <c r="K56" i="1"/>
  <c r="J56" i="1"/>
  <c r="J52" i="1"/>
  <c r="J58" i="1" s="1"/>
  <c r="E52" i="1"/>
  <c r="E54" i="1" s="1"/>
  <c r="L51" i="1"/>
  <c r="I51" i="1"/>
  <c r="H51" i="1"/>
  <c r="G51" i="1"/>
  <c r="F51" i="1"/>
  <c r="M51" i="1" s="1"/>
  <c r="D51" i="1"/>
  <c r="C51" i="1"/>
  <c r="B51" i="1"/>
  <c r="M50" i="1"/>
  <c r="L50" i="1"/>
  <c r="I50" i="1"/>
  <c r="H50" i="1"/>
  <c r="G50" i="1"/>
  <c r="F50" i="1"/>
  <c r="D50" i="1"/>
  <c r="C50" i="1"/>
  <c r="B50" i="1"/>
  <c r="L49" i="1"/>
  <c r="I49" i="1"/>
  <c r="H49" i="1"/>
  <c r="H52" i="1" s="1"/>
  <c r="G49" i="1"/>
  <c r="F49" i="1"/>
  <c r="M49" i="1" s="1"/>
  <c r="D49" i="1"/>
  <c r="C49" i="1"/>
  <c r="B49" i="1"/>
  <c r="L48" i="1"/>
  <c r="I48" i="1"/>
  <c r="I52" i="1" s="1"/>
  <c r="H48" i="1"/>
  <c r="G48" i="1"/>
  <c r="G52" i="1" s="1"/>
  <c r="F48" i="1"/>
  <c r="M48" i="1" s="1"/>
  <c r="D48" i="1"/>
  <c r="D52" i="1" s="1"/>
  <c r="C48" i="1"/>
  <c r="C52" i="1" s="1"/>
  <c r="B48" i="1"/>
  <c r="B52" i="1" s="1"/>
  <c r="K45" i="1"/>
  <c r="J45" i="1"/>
  <c r="L45" i="1" s="1"/>
  <c r="E45" i="1"/>
  <c r="E56" i="1" s="1"/>
  <c r="L44" i="1"/>
  <c r="I44" i="1"/>
  <c r="H44" i="1"/>
  <c r="G44" i="1"/>
  <c r="F44" i="1"/>
  <c r="M44" i="1" s="1"/>
  <c r="D44" i="1"/>
  <c r="C44" i="1"/>
  <c r="B44" i="1"/>
  <c r="M43" i="1"/>
  <c r="L43" i="1"/>
  <c r="I43" i="1"/>
  <c r="H43" i="1"/>
  <c r="G43" i="1"/>
  <c r="F43" i="1"/>
  <c r="D43" i="1"/>
  <c r="C43" i="1"/>
  <c r="B43" i="1"/>
  <c r="L42" i="1"/>
  <c r="I42" i="1"/>
  <c r="H42" i="1"/>
  <c r="H45" i="1" s="1"/>
  <c r="H56" i="1" s="1"/>
  <c r="G42" i="1"/>
  <c r="F42" i="1"/>
  <c r="M42" i="1" s="1"/>
  <c r="D42" i="1"/>
  <c r="C42" i="1"/>
  <c r="B42" i="1"/>
  <c r="L41" i="1"/>
  <c r="I41" i="1"/>
  <c r="I45" i="1" s="1"/>
  <c r="I56" i="1" s="1"/>
  <c r="H41" i="1"/>
  <c r="G41" i="1"/>
  <c r="G45" i="1" s="1"/>
  <c r="G56" i="1" s="1"/>
  <c r="F41" i="1"/>
  <c r="F45" i="1" s="1"/>
  <c r="F56" i="1" s="1"/>
  <c r="D41" i="1"/>
  <c r="D45" i="1" s="1"/>
  <c r="D56" i="1" s="1"/>
  <c r="C41" i="1"/>
  <c r="C45" i="1" s="1"/>
  <c r="C56" i="1" s="1"/>
  <c r="B41" i="1"/>
  <c r="B45" i="1" s="1"/>
  <c r="B56" i="1" s="1"/>
  <c r="H38" i="1"/>
  <c r="K36" i="1"/>
  <c r="K38" i="1" s="1"/>
  <c r="J36" i="1"/>
  <c r="L36" i="1" s="1"/>
  <c r="I36" i="1"/>
  <c r="I38" i="1" s="1"/>
  <c r="H36" i="1"/>
  <c r="G36" i="1"/>
  <c r="G38" i="1" s="1"/>
  <c r="F36" i="1"/>
  <c r="M36" i="1" s="1"/>
  <c r="E36" i="1"/>
  <c r="E38" i="1" s="1"/>
  <c r="D36" i="1"/>
  <c r="D38" i="1" s="1"/>
  <c r="C36" i="1"/>
  <c r="C38" i="1" s="1"/>
  <c r="B36" i="1"/>
  <c r="B38" i="1" s="1"/>
  <c r="M35" i="1"/>
  <c r="L35" i="1"/>
  <c r="M34" i="1"/>
  <c r="L34" i="1"/>
  <c r="M33" i="1"/>
  <c r="L33" i="1"/>
  <c r="M32" i="1"/>
  <c r="L32" i="1"/>
  <c r="K29" i="1"/>
  <c r="M29" i="1" s="1"/>
  <c r="J29" i="1"/>
  <c r="L29" i="1" s="1"/>
  <c r="I29" i="1"/>
  <c r="H29" i="1"/>
  <c r="G29" i="1"/>
  <c r="F29" i="1"/>
  <c r="E29" i="1"/>
  <c r="D29" i="1"/>
  <c r="C29" i="1"/>
  <c r="B29" i="1"/>
  <c r="M28" i="1"/>
  <c r="L28" i="1"/>
  <c r="M27" i="1"/>
  <c r="L27" i="1"/>
  <c r="M26" i="1"/>
  <c r="L26" i="1"/>
  <c r="M25" i="1"/>
  <c r="L25" i="1"/>
  <c r="K20" i="1"/>
  <c r="M20" i="1" s="1"/>
  <c r="J20" i="1"/>
  <c r="L20" i="1" s="1"/>
  <c r="I20" i="1"/>
  <c r="I22" i="1" s="1"/>
  <c r="H20" i="1"/>
  <c r="H22" i="1" s="1"/>
  <c r="G20" i="1"/>
  <c r="G22" i="1" s="1"/>
  <c r="F20" i="1"/>
  <c r="F52" i="1" s="1"/>
  <c r="E20" i="1"/>
  <c r="E22" i="1" s="1"/>
  <c r="D20" i="1"/>
  <c r="D22" i="1" s="1"/>
  <c r="C20" i="1"/>
  <c r="C22" i="1" s="1"/>
  <c r="B20" i="1"/>
  <c r="B22" i="1" s="1"/>
  <c r="M19" i="1"/>
  <c r="L19" i="1"/>
  <c r="M18" i="1"/>
  <c r="L18" i="1"/>
  <c r="M17" i="1"/>
  <c r="L17" i="1"/>
  <c r="M16" i="1"/>
  <c r="L16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M11" i="1"/>
  <c r="L11" i="1"/>
  <c r="M10" i="1"/>
  <c r="L10" i="1"/>
  <c r="M9" i="1"/>
  <c r="L9" i="1"/>
  <c r="E35" i="2"/>
  <c r="D35" i="2"/>
  <c r="C35" i="2"/>
  <c r="B35" i="2"/>
  <c r="E32" i="2"/>
  <c r="D32" i="2"/>
  <c r="C32" i="2"/>
  <c r="B32" i="2"/>
  <c r="C27" i="2"/>
  <c r="B27" i="2"/>
  <c r="B29" i="2" s="1"/>
  <c r="C24" i="2"/>
  <c r="B24" i="2"/>
  <c r="E19" i="2"/>
  <c r="E29" i="2" s="1"/>
  <c r="D19" i="2"/>
  <c r="D29" i="2" s="1"/>
  <c r="C19" i="2"/>
  <c r="B19" i="2"/>
  <c r="E16" i="2"/>
  <c r="D16" i="2"/>
  <c r="C16" i="2"/>
  <c r="B16" i="2"/>
  <c r="E12" i="2"/>
  <c r="D12" i="2"/>
  <c r="C12" i="2"/>
  <c r="B12" i="2"/>
  <c r="E10" i="2"/>
  <c r="D10" i="2"/>
  <c r="C10" i="2"/>
  <c r="B10" i="2"/>
  <c r="E28" i="2"/>
  <c r="D28" i="2"/>
  <c r="J22" i="24" l="1"/>
  <c r="J29" i="24"/>
  <c r="J15" i="24"/>
  <c r="J31" i="24"/>
  <c r="J11" i="24"/>
  <c r="J37" i="24"/>
  <c r="C21" i="5"/>
  <c r="J39" i="24"/>
  <c r="J33" i="24"/>
  <c r="J7" i="24"/>
  <c r="J20" i="24"/>
  <c r="B30" i="5"/>
  <c r="J22" i="5"/>
  <c r="B21" i="5"/>
  <c r="N52" i="6"/>
  <c r="N47" i="6"/>
  <c r="N23" i="6"/>
  <c r="N16" i="6"/>
  <c r="J21" i="5"/>
  <c r="I25" i="5"/>
  <c r="J25" i="5" s="1"/>
  <c r="J12" i="5"/>
  <c r="J20" i="5"/>
  <c r="I26" i="5"/>
  <c r="J26" i="5" s="1"/>
  <c r="B29" i="5"/>
  <c r="E30" i="5"/>
  <c r="C29" i="5"/>
  <c r="F30" i="5"/>
  <c r="J17" i="5"/>
  <c r="D21" i="5"/>
  <c r="D29" i="5"/>
  <c r="G30" i="5"/>
  <c r="E29" i="5"/>
  <c r="H30" i="5"/>
  <c r="J10" i="5"/>
  <c r="F29" i="5"/>
  <c r="I30" i="5"/>
  <c r="J16" i="5"/>
  <c r="G29" i="5"/>
  <c r="J11" i="5"/>
  <c r="H29" i="5"/>
  <c r="F26" i="5"/>
  <c r="I29" i="5"/>
  <c r="J15" i="5"/>
  <c r="L15" i="4"/>
  <c r="B55" i="3"/>
  <c r="B59" i="3"/>
  <c r="C55" i="3"/>
  <c r="C59" i="3"/>
  <c r="H58" i="1"/>
  <c r="H54" i="1"/>
  <c r="I58" i="1"/>
  <c r="I54" i="1"/>
  <c r="D54" i="1"/>
  <c r="D58" i="1"/>
  <c r="G54" i="1"/>
  <c r="G58" i="1"/>
  <c r="F54" i="1"/>
  <c r="F58" i="1"/>
  <c r="C54" i="1"/>
  <c r="C58" i="1"/>
  <c r="M45" i="1"/>
  <c r="B54" i="1"/>
  <c r="B58" i="1"/>
  <c r="J22" i="1"/>
  <c r="K22" i="1"/>
  <c r="K52" i="1"/>
  <c r="F38" i="1"/>
  <c r="M41" i="1"/>
  <c r="J54" i="1"/>
  <c r="J38" i="1"/>
  <c r="L52" i="1"/>
  <c r="E58" i="1"/>
  <c r="F22" i="1"/>
  <c r="B37" i="2"/>
  <c r="B33" i="2"/>
  <c r="C13" i="2"/>
  <c r="C17" i="2"/>
  <c r="C20" i="2"/>
  <c r="C25" i="2"/>
  <c r="C33" i="2"/>
  <c r="C36" i="2"/>
  <c r="D13" i="2"/>
  <c r="D17" i="2"/>
  <c r="D25" i="2"/>
  <c r="D33" i="2"/>
  <c r="D37" i="2"/>
  <c r="B17" i="2"/>
  <c r="B25" i="2"/>
  <c r="B36" i="2"/>
  <c r="E13" i="2"/>
  <c r="E17" i="2"/>
  <c r="E25" i="2"/>
  <c r="E33" i="2"/>
  <c r="E37" i="2"/>
  <c r="B13" i="2"/>
  <c r="B20" i="2"/>
  <c r="B28" i="2"/>
  <c r="C21" i="2"/>
  <c r="C29" i="2"/>
  <c r="C37" i="2"/>
  <c r="D20" i="2"/>
  <c r="D21" i="2"/>
  <c r="D36" i="2"/>
  <c r="B21" i="2"/>
  <c r="C28" i="2"/>
  <c r="E20" i="2"/>
  <c r="E21" i="2"/>
  <c r="E36" i="2"/>
  <c r="J30" i="5" l="1"/>
  <c r="J29" i="5"/>
  <c r="K58" i="1"/>
  <c r="M52" i="1"/>
  <c r="K54" i="1"/>
</calcChain>
</file>

<file path=xl/sharedStrings.xml><?xml version="1.0" encoding="utf-8"?>
<sst xmlns="http://schemas.openxmlformats.org/spreadsheetml/2006/main" count="452" uniqueCount="161">
  <si>
    <t>COMUNITAT VALENCIANA</t>
  </si>
  <si>
    <t>CV</t>
  </si>
  <si>
    <t xml:space="preserve">  Primer trimestre</t>
  </si>
  <si>
    <t xml:space="preserve">  Segundo trimestre</t>
  </si>
  <si>
    <t xml:space="preserve">  Tercer trimestre</t>
  </si>
  <si>
    <t>-</t>
  </si>
  <si>
    <t xml:space="preserve"> </t>
  </si>
  <si>
    <t>1T</t>
  </si>
  <si>
    <t>2T</t>
  </si>
  <si>
    <t>3T</t>
  </si>
  <si>
    <t>4T</t>
  </si>
  <si>
    <t>TOTAL</t>
  </si>
  <si>
    <t xml:space="preserve">  Total</t>
  </si>
  <si>
    <t>Abril</t>
  </si>
  <si>
    <t>Octubre</t>
  </si>
  <si>
    <t xml:space="preserve">   Total</t>
  </si>
  <si>
    <t>C. VALENCIANA</t>
  </si>
  <si>
    <t>L'ALCOIÀ</t>
  </si>
  <si>
    <t>LA MARINA ALTA</t>
  </si>
  <si>
    <t>LA MARINA BAIXA</t>
  </si>
  <si>
    <t>L'ALACANTÍ</t>
  </si>
  <si>
    <t>ELS PORTS</t>
  </si>
  <si>
    <t>L'ALT MAESTRAT</t>
  </si>
  <si>
    <t>EL BAIX MAESTRAT</t>
  </si>
  <si>
    <t>L'ALCALATÉN</t>
  </si>
  <si>
    <t>LA PLANA BAIXA</t>
  </si>
  <si>
    <t>LOS SERRANOS</t>
  </si>
  <si>
    <t>EL CAMP DE TÚRIA</t>
  </si>
  <si>
    <t>EL CAMP DE MORVEDRE</t>
  </si>
  <si>
    <t>L'HORTA NORD</t>
  </si>
  <si>
    <t>L'HORTA OEST</t>
  </si>
  <si>
    <t>L'HORTA SUD</t>
  </si>
  <si>
    <t>LA PLANA DE UTIEL-REQUENA</t>
  </si>
  <si>
    <t>LA HOYA DE BUÑOL</t>
  </si>
  <si>
    <t>EL VALLE DE AYORA</t>
  </si>
  <si>
    <t>LA RIBERA ALTA</t>
  </si>
  <si>
    <t>LA RIBERA BAIXA</t>
  </si>
  <si>
    <t>LA CANAL DE NAVARRÉS</t>
  </si>
  <si>
    <t>LA COSTERA</t>
  </si>
  <si>
    <t>LA VALL D'ALBAIDA</t>
  </si>
  <si>
    <t>LA SAFOR</t>
  </si>
  <si>
    <t>EL COMTAT</t>
  </si>
  <si>
    <t>LA PLANA ALTA</t>
  </si>
  <si>
    <t>&lt;5</t>
  </si>
  <si>
    <t>L'ALT VINALOPÓ</t>
  </si>
  <si>
    <t>EL BAIX SEGURA</t>
  </si>
  <si>
    <t>EL BAIX VINALOPÓ</t>
  </si>
  <si>
    <t>EL VINALOPÓ MITJÀ</t>
  </si>
  <si>
    <t>EL ALTO MIJARES</t>
  </si>
  <si>
    <t>L'ALT PALANCIA</t>
  </si>
  <si>
    <t>EL RINCÓN DE ADEMUZ</t>
  </si>
  <si>
    <t>POBLACIÓ ACTIVA, OCUPADA I DESOCUPADA TOTAL I AGRÀRIA A LA COMUNITAT VALENCIANA</t>
  </si>
  <si>
    <t>ALACANT</t>
  </si>
  <si>
    <t>CASTELLÓ</t>
  </si>
  <si>
    <t>VALÈNCIA</t>
  </si>
  <si>
    <t>HÒMENS</t>
  </si>
  <si>
    <t>DONES</t>
  </si>
  <si>
    <t>ESPANYA</t>
  </si>
  <si>
    <t>MITJANA ANUAL</t>
  </si>
  <si>
    <t xml:space="preserve">   Hòmens</t>
  </si>
  <si>
    <t xml:space="preserve">  Hòmens</t>
  </si>
  <si>
    <t xml:space="preserve">   Dones</t>
  </si>
  <si>
    <t xml:space="preserve">  Dones</t>
  </si>
  <si>
    <t xml:space="preserve">   - Dones</t>
  </si>
  <si>
    <t>ACTIUS TOTALES</t>
  </si>
  <si>
    <t>ACTIUS SECTOR AGRARI</t>
  </si>
  <si>
    <t>OCUPATS TOTALES</t>
  </si>
  <si>
    <t>OCUPATS SECTOR AGRARI</t>
  </si>
  <si>
    <t>QUADRE 8.1</t>
  </si>
  <si>
    <t>QUADRE 8.8</t>
  </si>
  <si>
    <t>QUADRE 8.6</t>
  </si>
  <si>
    <t>QUADRE 8.5</t>
  </si>
  <si>
    <t>QUADRE 8.4</t>
  </si>
  <si>
    <t>QUADRE  8.3</t>
  </si>
  <si>
    <t>QUADRE 8.2</t>
  </si>
  <si>
    <t xml:space="preserve">  Segon trimestre</t>
  </si>
  <si>
    <t xml:space="preserve">  Quart trimestre</t>
  </si>
  <si>
    <t xml:space="preserve">  Mitjana anual</t>
  </si>
  <si>
    <t xml:space="preserve">  (mitjana anual)</t>
  </si>
  <si>
    <t>TASA DE DESOCUPACIÓ TOTAL (%)</t>
  </si>
  <si>
    <t>TASA DE DESOCUPACIÓ SECTOR AGRARI (%)</t>
  </si>
  <si>
    <t>Font: Elaboració propia amb dades del INE: "Enquesta de Població Activa. Principals resultats".</t>
  </si>
  <si>
    <t xml:space="preserve">  % sobre actius totals</t>
  </si>
  <si>
    <t xml:space="preserve">  % sobre ocupats totals</t>
  </si>
  <si>
    <t>DESEMPLEATS SECTOR AGRARI</t>
  </si>
  <si>
    <t xml:space="preserve">  % sobre desempleats totals</t>
  </si>
  <si>
    <t>POBLACIÓ ACTIVA, OCUPADA I DESOCUPADA TOTAL I AGRÀRIA PER SEXES</t>
  </si>
  <si>
    <t>ACTIUS TOTALS</t>
  </si>
  <si>
    <t>OCUPATS TOTALS</t>
  </si>
  <si>
    <t>DESEMPLEATS TOTALS</t>
  </si>
  <si>
    <t>POBLACIÓ ASSALARIADA AGRÀRIA A LA COMUNITAT VALENCIANA</t>
  </si>
  <si>
    <t>Assalariats totals</t>
  </si>
  <si>
    <t xml:space="preserve">   - Hòmens</t>
  </si>
  <si>
    <t>% Assalariats/Ocupats</t>
  </si>
  <si>
    <t>Assalariats agraris</t>
  </si>
  <si>
    <t>% Assalariats agraris/ Ocupats agricultura</t>
  </si>
  <si>
    <t xml:space="preserve">Font: Elaboració propia amb dades del INE: "Enquesta de Població Activa. Assalariats per sector economic, sexe i comunitat autónoma" </t>
  </si>
  <si>
    <t>RESUM POBLACIÓ TOTAL I AGRÀRIA PER SEXES</t>
  </si>
  <si>
    <t xml:space="preserve">   % sobre actius totals</t>
  </si>
  <si>
    <t xml:space="preserve">  % sobre actius sector agrari</t>
  </si>
  <si>
    <t>ASSALARIATS TOTALS</t>
  </si>
  <si>
    <t>% sobre ocupats totals</t>
  </si>
  <si>
    <t>ASSALARIATS SECTOR AGRARI</t>
  </si>
  <si>
    <t xml:space="preserve">  % sobre asalariats totals</t>
  </si>
  <si>
    <t xml:space="preserve">  % sobre ocupats sector agrari</t>
  </si>
  <si>
    <t>% sobre actius totals</t>
  </si>
  <si>
    <t xml:space="preserve">  % sobre actius agraris</t>
  </si>
  <si>
    <t>DESOCUPACIÓ REGISTRADA A LA COMUNITAT VALENCIANA POR PROVÌNCIES I SEXE</t>
  </si>
  <si>
    <t>DESOCUPACIÓ MENSUAL AGRÀRIA REGISTRADA A LA COMUNITAT VALENCIANA PER PROVÍNCIES I SEXE</t>
  </si>
  <si>
    <t>Gener</t>
  </si>
  <si>
    <t>Febrer</t>
  </si>
  <si>
    <t>Març</t>
  </si>
  <si>
    <t>Maig</t>
  </si>
  <si>
    <t>Juny</t>
  </si>
  <si>
    <t>Juliol</t>
  </si>
  <si>
    <t>Agost</t>
  </si>
  <si>
    <t>Setembre</t>
  </si>
  <si>
    <t>Novembre</t>
  </si>
  <si>
    <t>Mitjana anual</t>
  </si>
  <si>
    <t>COMARCA / PROVÍNCIA</t>
  </si>
  <si>
    <t>PROVÍNCIA DE ALACANT</t>
  </si>
  <si>
    <t>PROVÍNCIA DE CASTELLÓ</t>
  </si>
  <si>
    <t>PROVÍNCIA DE VALENCIA</t>
  </si>
  <si>
    <t>Desembre</t>
  </si>
  <si>
    <t>RÈGIM ESPECIAL DEL MAR (REM)</t>
  </si>
  <si>
    <t>% PER SEXE DESOCUPACIÓ TOTAL</t>
  </si>
  <si>
    <t>% DESOCUPACIÓ AGRÀRIA/TOTAL</t>
  </si>
  <si>
    <t>% PER SEXE DESOCUPACIÓ AGRÀRIA</t>
  </si>
  <si>
    <t>AGRÀRIA</t>
  </si>
  <si>
    <t>RÈGIM ESPECIAL TREBALLADORS AUTÒNOMS</t>
  </si>
  <si>
    <t>AFILIACIÓ TOTAL S.S. INDÚSTRIA ALIMENTÀRIA</t>
  </si>
  <si>
    <t xml:space="preserve">RÈGIM GENERAL </t>
  </si>
  <si>
    <t>CUADRO 8.7</t>
  </si>
  <si>
    <t>COMARCA / PROVINCIA</t>
  </si>
  <si>
    <t>AFILIATS A LA SEGURITAT SOCIAL SECTOR AGRARI</t>
  </si>
  <si>
    <t xml:space="preserve">AFILIATS A LA SEGURITAT SOCIAL INDUSTRIA ALIMENTARIA </t>
  </si>
  <si>
    <t xml:space="preserve">AFILIACIÓ TOTAL S.S. SECTOR AGRARI </t>
  </si>
  <si>
    <t xml:space="preserve">AFILIACIÓ S.S. TOTS ELS SECTORS </t>
  </si>
  <si>
    <t xml:space="preserve">AFILIACIÓ S.S. COMPLEX AGROALIMENTARI </t>
  </si>
  <si>
    <t>RÈGIM D'AFILIACIÓ DELS TREBALLADORS DELSECTOR AGRARI I DE L'INDÚSTRIA ALIMENTÀRIA A LA COMUNITAT VALENCIANA PER SEXES. MITJANA ANUAL 2022</t>
  </si>
  <si>
    <t>AFILIACIÓ A LA SEGURETAT SOCIAL TOTS ELS SECTORS I COMPLEX AGROALIMENTARI EN LA COMUNITAT VALENCIANA PER SEXES. MITJANA ANUAL 2022</t>
  </si>
  <si>
    <t xml:space="preserve"> A LA COMUNITAT VALENCIANA I A ESPANYA. ANY 2022 (milers de persones)</t>
  </si>
  <si>
    <t>MITJANA 2022</t>
  </si>
  <si>
    <t>A LA COMUNITAT VALENCIANA I A ESPANYA. ANY 2022 (milers de persones)</t>
  </si>
  <si>
    <t xml:space="preserve"> I A ESPANYA. ANYS 2021 I 2022 (milers de persones)</t>
  </si>
  <si>
    <t>2021=100</t>
  </si>
  <si>
    <t>ANYS 2021 I 2022 (persones)</t>
  </si>
  <si>
    <t xml:space="preserve"> ANYS 2021 I 2022 (milers de persones, mitjana anual)</t>
  </si>
  <si>
    <t>ANYS 2021 I 2022 (milers de persones)</t>
  </si>
  <si>
    <t xml:space="preserve"> 2021 = 100</t>
  </si>
  <si>
    <t>Font: Institut Valencià d'Estadística (IVE). Explotació estadística del Padró municipal a 1 de gener 2022 i dels Comptes de Cotització i Afiliacions S. Social.</t>
  </si>
  <si>
    <t>Nota: Mijtana anual de l´ultim dia de cada mes. Complex agroalimentari (CNAE 01, 02, 03, 10, 11 i 12).</t>
  </si>
  <si>
    <t xml:space="preserve">SISTEMA ESPECIAL AGRARI </t>
  </si>
  <si>
    <r>
      <t>AGRARIS EN EL RÈGIM GENERAL</t>
    </r>
    <r>
      <rPr>
        <b/>
        <vertAlign val="superscript"/>
        <sz val="11"/>
        <color rgb="FF000080"/>
        <rFont val="Times New Roman"/>
        <family val="1"/>
      </rPr>
      <t xml:space="preserve"> (1)</t>
    </r>
  </si>
  <si>
    <t xml:space="preserve">Font: Institut Valencià d'Estadística (IVE) sobre la base de l'explotació estadística dels Comptes de Cotització i Afiliacions a la Seguretat Social.								</t>
  </si>
  <si>
    <t>(1) No inclòs el Sistema Especial Agrari.</t>
  </si>
  <si>
    <t>Notes: Per restriccions derivades del secret estadístic i la confidencialitat, les cel·les amb menys de 5 afiliacions s'han marcat amb '&lt;5'.</t>
  </si>
  <si>
    <t xml:space="preserve">Mitjana anual del útlim dia de cada trimestre. Sector agrari (CNAE 01,02 i 03) i indústria alimentària (CNAE 10,11 i 12).	</t>
  </si>
  <si>
    <t>Font: Servici Valenciá d´Ocupació i Formació (LABORA)</t>
  </si>
  <si>
    <t>Font: Servei Valencià d'Ocupació i Formació (LABORA).</t>
  </si>
  <si>
    <t xml:space="preserve">HABITANTS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</si>
</sst>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\ "/>
    <numFmt numFmtId="165" formatCode="#,##0.0"/>
    <numFmt numFmtId="166" formatCode="#,##0.0\ ;\(#,##0.0\)"/>
    <numFmt numFmtId="167" formatCode="0.0"/>
    <numFmt numFmtId="168" formatCode="#,##0&quot; Pts&quot;"/>
    <numFmt numFmtId="169" formatCode="0.0%"/>
    <numFmt numFmtId="170" formatCode="#,##0.0_);\(#,##0.0\)"/>
    <numFmt numFmtId="171" formatCode="_-* #,##0\ _P_t_s_-;\-* #,##0\ _P_t_s_-;_-* &quot;- &quot;_P_t_s_-;_-@_-"/>
    <numFmt numFmtId="172" formatCode="* #,##0.00&quot;    &quot;;\-* #,##0.00&quot;    &quot;;* \-#&quot;    &quot;;@\ "/>
  </numFmts>
  <fonts count="46" x14ac:knownFonts="1">
    <font>
      <sz val="10"/>
      <name val="Arial"/>
      <family val="2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62"/>
      <name val="Arial"/>
      <family val="2"/>
    </font>
    <font>
      <sz val="12"/>
      <color indexed="18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9"/>
      <color indexed="18"/>
      <name val="Times New Roman"/>
      <family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9"/>
      <color indexed="62"/>
      <name val="Times New Roman"/>
      <family val="1"/>
    </font>
    <font>
      <sz val="8"/>
      <name val="Arial"/>
      <family val="2"/>
      <charset val="1"/>
    </font>
    <font>
      <i/>
      <sz val="10"/>
      <color indexed="18"/>
      <name val="Times New Roman"/>
      <family val="1"/>
    </font>
    <font>
      <sz val="10"/>
      <name val="Mangal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rgb="FF00008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41"/>
      </patternFill>
    </fill>
    <fill>
      <patternFill patternType="solid">
        <fgColor indexed="41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6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64"/>
      </top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/>
      <right style="medium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medium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/>
      <right style="thin">
        <color indexed="18"/>
      </right>
      <top/>
      <bottom style="medium">
        <color indexed="18"/>
      </bottom>
      <diagonal/>
    </border>
    <border>
      <left/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/>
      <bottom/>
      <diagonal/>
    </border>
    <border>
      <left style="thin">
        <color indexed="18"/>
      </left>
      <right style="medium">
        <color indexed="18"/>
      </right>
      <top/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medium">
        <color indexed="1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8"/>
      </left>
      <right style="thin">
        <color indexed="64"/>
      </right>
      <top/>
      <bottom style="medium">
        <color indexed="18"/>
      </bottom>
      <diagonal/>
    </border>
    <border>
      <left/>
      <right style="thin">
        <color indexed="64"/>
      </right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/>
      <bottom/>
      <diagonal/>
    </border>
    <border>
      <left/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medium">
        <color indexed="64"/>
      </left>
      <right style="thin">
        <color indexed="18"/>
      </right>
      <top/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 style="medium">
        <color indexed="18"/>
      </right>
      <top/>
      <bottom style="medium">
        <color indexed="64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rgb="FF000099"/>
      </right>
      <top/>
      <bottom/>
      <diagonal/>
    </border>
  </borders>
  <cellStyleXfs count="4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1" applyNumberFormat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20" fillId="3" borderId="1" applyNumberFormat="0" applyAlignment="0" applyProtection="0"/>
    <xf numFmtId="0" fontId="21" fillId="15" borderId="0" applyNumberFormat="0" applyBorder="0" applyAlignment="0" applyProtection="0"/>
    <xf numFmtId="171" fontId="22" fillId="0" borderId="0" applyFill="0" applyBorder="0" applyAlignment="0" applyProtection="0"/>
    <xf numFmtId="172" fontId="39" fillId="0" borderId="0" applyFill="0" applyBorder="0" applyAlignment="0" applyProtection="0"/>
    <xf numFmtId="0" fontId="23" fillId="4" borderId="0" applyNumberFormat="0" applyBorder="0" applyAlignment="0" applyProtection="0"/>
    <xf numFmtId="0" fontId="10" fillId="0" borderId="0"/>
    <xf numFmtId="170" fontId="22" fillId="0" borderId="0"/>
    <xf numFmtId="170" fontId="22" fillId="0" borderId="0" applyFill="0"/>
    <xf numFmtId="0" fontId="24" fillId="0" borderId="0"/>
    <xf numFmtId="0" fontId="24" fillId="0" borderId="0"/>
    <xf numFmtId="0" fontId="24" fillId="4" borderId="4" applyNumberFormat="0" applyFon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25" fillId="5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0" borderId="7" applyNumberFormat="0" applyFill="0" applyAlignment="0" applyProtection="0"/>
    <xf numFmtId="0" fontId="30" fillId="0" borderId="8" applyNumberFormat="0" applyFill="0" applyAlignment="0" applyProtection="0"/>
  </cellStyleXfs>
  <cellXfs count="360">
    <xf numFmtId="0" fontId="0" fillId="0" borderId="0" xfId="0"/>
    <xf numFmtId="0" fontId="1" fillId="0" borderId="0" xfId="0" applyFont="1" applyBorder="1"/>
    <xf numFmtId="164" fontId="1" fillId="0" borderId="0" xfId="0" applyNumberFormat="1" applyFont="1" applyBorder="1" applyAlignment="1" applyProtection="1">
      <alignment horizontal="left"/>
    </xf>
    <xf numFmtId="0" fontId="4" fillId="0" borderId="0" xfId="0" applyFont="1" applyBorder="1"/>
    <xf numFmtId="0" fontId="5" fillId="0" borderId="0" xfId="0" applyFont="1" applyBorder="1"/>
    <xf numFmtId="166" fontId="1" fillId="0" borderId="0" xfId="0" applyNumberFormat="1" applyFont="1" applyBorder="1" applyProtection="1"/>
    <xf numFmtId="0" fontId="5" fillId="16" borderId="10" xfId="0" applyFont="1" applyFill="1" applyBorder="1" applyAlignment="1">
      <alignment horizontal="center" vertical="center"/>
    </xf>
    <xf numFmtId="165" fontId="4" fillId="0" borderId="0" xfId="0" applyNumberFormat="1" applyFont="1" applyBorder="1"/>
    <xf numFmtId="167" fontId="4" fillId="0" borderId="0" xfId="0" applyNumberFormat="1" applyFont="1" applyBorder="1"/>
    <xf numFmtId="0" fontId="8" fillId="0" borderId="0" xfId="0" applyFont="1"/>
    <xf numFmtId="0" fontId="5" fillId="17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17" borderId="21" xfId="0" applyFont="1" applyFill="1" applyBorder="1" applyAlignment="1">
      <alignment horizontal="center" vertical="center"/>
    </xf>
    <xf numFmtId="0" fontId="3" fillId="17" borderId="22" xfId="0" applyFont="1" applyFill="1" applyBorder="1" applyAlignment="1">
      <alignment horizontal="center" vertical="center"/>
    </xf>
    <xf numFmtId="168" fontId="3" fillId="17" borderId="26" xfId="0" applyNumberFormat="1" applyFont="1" applyFill="1" applyBorder="1" applyAlignment="1">
      <alignment horizontal="center" vertical="top" wrapText="1"/>
    </xf>
    <xf numFmtId="0" fontId="2" fillId="17" borderId="20" xfId="0" applyFont="1" applyFill="1" applyBorder="1" applyAlignment="1">
      <alignment horizontal="center" vertical="center" wrapText="1"/>
    </xf>
    <xf numFmtId="0" fontId="8" fillId="0" borderId="16" xfId="0" applyFont="1" applyBorder="1"/>
    <xf numFmtId="0" fontId="4" fillId="0" borderId="0" xfId="0" applyFont="1"/>
    <xf numFmtId="0" fontId="5" fillId="0" borderId="0" xfId="0" applyFont="1"/>
    <xf numFmtId="1" fontId="8" fillId="0" borderId="29" xfId="0" applyNumberFormat="1" applyFont="1" applyBorder="1"/>
    <xf numFmtId="2" fontId="0" fillId="0" borderId="0" xfId="0" applyNumberFormat="1"/>
    <xf numFmtId="0" fontId="24" fillId="0" borderId="0" xfId="37"/>
    <xf numFmtId="164" fontId="5" fillId="16" borderId="25" xfId="37" applyNumberFormat="1" applyFont="1" applyFill="1" applyBorder="1" applyAlignment="1" applyProtection="1">
      <alignment horizontal="center" vertical="center" wrapText="1"/>
    </xf>
    <xf numFmtId="0" fontId="24" fillId="0" borderId="0" xfId="37" applyAlignment="1">
      <alignment horizontal="center" vertical="center" wrapText="1"/>
    </xf>
    <xf numFmtId="164" fontId="5" fillId="16" borderId="20" xfId="37" applyNumberFormat="1" applyFont="1" applyFill="1" applyBorder="1" applyAlignment="1" applyProtection="1">
      <alignment horizontal="center" vertical="center" wrapText="1"/>
    </xf>
    <xf numFmtId="0" fontId="34" fillId="0" borderId="0" xfId="37" applyFont="1"/>
    <xf numFmtId="0" fontId="5" fillId="16" borderId="10" xfId="37" applyFont="1" applyFill="1" applyBorder="1" applyAlignment="1">
      <alignment horizontal="center" vertical="center"/>
    </xf>
    <xf numFmtId="0" fontId="35" fillId="0" borderId="0" xfId="37" applyFont="1"/>
    <xf numFmtId="0" fontId="4" fillId="18" borderId="0" xfId="34" applyFont="1" applyFill="1"/>
    <xf numFmtId="39" fontId="3" fillId="17" borderId="10" xfId="34" applyNumberFormat="1" applyFont="1" applyFill="1" applyBorder="1" applyAlignment="1" applyProtection="1">
      <alignment horizontal="center"/>
    </xf>
    <xf numFmtId="39" fontId="3" fillId="17" borderId="30" xfId="34" applyNumberFormat="1" applyFont="1" applyFill="1" applyBorder="1" applyAlignment="1" applyProtection="1">
      <alignment horizontal="center" vertical="center" wrapText="1"/>
    </xf>
    <xf numFmtId="39" fontId="3" fillId="17" borderId="13" xfId="34" applyNumberFormat="1" applyFont="1" applyFill="1" applyBorder="1" applyAlignment="1" applyProtection="1">
      <alignment horizontal="center" vertical="center" wrapText="1"/>
    </xf>
    <xf numFmtId="39" fontId="3" fillId="17" borderId="31" xfId="34" applyNumberFormat="1" applyFont="1" applyFill="1" applyBorder="1" applyAlignment="1" applyProtection="1">
      <alignment horizontal="center" vertical="center" wrapText="1"/>
    </xf>
    <xf numFmtId="2" fontId="4" fillId="18" borderId="0" xfId="34" applyNumberFormat="1" applyFont="1" applyFill="1"/>
    <xf numFmtId="0" fontId="8" fillId="0" borderId="0" xfId="0" applyFont="1" applyBorder="1"/>
    <xf numFmtId="0" fontId="4" fillId="0" borderId="0" xfId="0" applyFont="1" applyFill="1" applyBorder="1"/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3" fontId="8" fillId="0" borderId="1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5" xfId="0" applyNumberFormat="1" applyFont="1" applyBorder="1"/>
    <xf numFmtId="3" fontId="8" fillId="0" borderId="18" xfId="0" applyNumberFormat="1" applyFont="1" applyBorder="1" applyAlignment="1">
      <alignment horizontal="right"/>
    </xf>
    <xf numFmtId="3" fontId="8" fillId="0" borderId="33" xfId="0" applyNumberFormat="1" applyFont="1" applyBorder="1"/>
    <xf numFmtId="3" fontId="8" fillId="0" borderId="34" xfId="0" applyNumberFormat="1" applyFont="1" applyBorder="1"/>
    <xf numFmtId="0" fontId="3" fillId="0" borderId="16" xfId="0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8" fillId="0" borderId="35" xfId="0" applyNumberFormat="1" applyFont="1" applyBorder="1"/>
    <xf numFmtId="3" fontId="8" fillId="0" borderId="19" xfId="0" applyNumberFormat="1" applyFont="1" applyBorder="1"/>
    <xf numFmtId="3" fontId="3" fillId="0" borderId="33" xfId="0" applyNumberFormat="1" applyFont="1" applyBorder="1"/>
    <xf numFmtId="3" fontId="3" fillId="0" borderId="15" xfId="0" applyNumberFormat="1" applyFont="1" applyBorder="1"/>
    <xf numFmtId="0" fontId="3" fillId="0" borderId="20" xfId="0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9" xfId="0" applyFont="1" applyBorder="1"/>
    <xf numFmtId="3" fontId="3" fillId="0" borderId="19" xfId="0" applyNumberFormat="1" applyFont="1" applyBorder="1" applyAlignment="1">
      <alignment vertical="center"/>
    </xf>
    <xf numFmtId="3" fontId="3" fillId="0" borderId="19" xfId="0" applyNumberFormat="1" applyFont="1" applyBorder="1"/>
    <xf numFmtId="3" fontId="3" fillId="0" borderId="23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0" fontId="5" fillId="19" borderId="39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 wrapText="1"/>
    </xf>
    <xf numFmtId="3" fontId="4" fillId="0" borderId="9" xfId="0" applyNumberFormat="1" applyFont="1" applyBorder="1"/>
    <xf numFmtId="0" fontId="38" fillId="0" borderId="0" xfId="0" applyFont="1" applyAlignment="1">
      <alignment horizontal="right"/>
    </xf>
    <xf numFmtId="3" fontId="8" fillId="0" borderId="19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5" fillId="19" borderId="26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/>
    </xf>
    <xf numFmtId="0" fontId="5" fillId="19" borderId="24" xfId="0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0" fontId="5" fillId="19" borderId="41" xfId="0" applyFont="1" applyFill="1" applyBorder="1" applyAlignment="1">
      <alignment horizontal="center" vertical="center" wrapText="1"/>
    </xf>
    <xf numFmtId="0" fontId="5" fillId="19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14" xfId="0" applyNumberFormat="1" applyFont="1" applyBorder="1"/>
    <xf numFmtId="3" fontId="8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24" fillId="0" borderId="0" xfId="37" applyFont="1"/>
    <xf numFmtId="3" fontId="40" fillId="0" borderId="0" xfId="0" applyNumberFormat="1" applyFo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3" fontId="3" fillId="0" borderId="35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8" fillId="0" borderId="9" xfId="0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8" fillId="0" borderId="31" xfId="0" applyNumberFormat="1" applyFont="1" applyBorder="1"/>
    <xf numFmtId="3" fontId="8" fillId="0" borderId="28" xfId="0" applyNumberFormat="1" applyFont="1" applyBorder="1"/>
    <xf numFmtId="3" fontId="3" fillId="0" borderId="2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8" fillId="0" borderId="13" xfId="0" applyNumberFormat="1" applyFont="1" applyBorder="1"/>
    <xf numFmtId="3" fontId="3" fillId="0" borderId="18" xfId="0" applyNumberFormat="1" applyFont="1" applyBorder="1"/>
    <xf numFmtId="3" fontId="3" fillId="0" borderId="2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0" fontId="40" fillId="21" borderId="12" xfId="0" applyFont="1" applyFill="1" applyBorder="1" applyAlignment="1">
      <alignment wrapText="1"/>
    </xf>
    <xf numFmtId="0" fontId="40" fillId="21" borderId="13" xfId="0" applyFont="1" applyFill="1" applyBorder="1" applyAlignment="1">
      <alignment wrapText="1"/>
    </xf>
    <xf numFmtId="0" fontId="40" fillId="21" borderId="14" xfId="0" applyFont="1" applyFill="1" applyBorder="1" applyAlignment="1">
      <alignment wrapText="1"/>
    </xf>
    <xf numFmtId="0" fontId="40" fillId="21" borderId="15" xfId="0" applyFont="1" applyFill="1" applyBorder="1" applyAlignment="1">
      <alignment wrapText="1"/>
    </xf>
    <xf numFmtId="0" fontId="4" fillId="21" borderId="15" xfId="0" applyFont="1" applyFill="1" applyBorder="1" applyAlignment="1">
      <alignment wrapText="1"/>
    </xf>
    <xf numFmtId="0" fontId="4" fillId="21" borderId="16" xfId="0" applyFont="1" applyFill="1" applyBorder="1" applyAlignment="1">
      <alignment wrapText="1"/>
    </xf>
    <xf numFmtId="165" fontId="8" fillId="21" borderId="17" xfId="0" applyNumberFormat="1" applyFont="1" applyFill="1" applyBorder="1" applyAlignment="1">
      <alignment wrapText="1"/>
    </xf>
    <xf numFmtId="165" fontId="8" fillId="21" borderId="18" xfId="0" applyNumberFormat="1" applyFont="1" applyFill="1" applyBorder="1" applyAlignment="1">
      <alignment wrapText="1"/>
    </xf>
    <xf numFmtId="165" fontId="8" fillId="21" borderId="15" xfId="0" applyNumberFormat="1" applyFont="1" applyFill="1" applyBorder="1" applyAlignment="1">
      <alignment wrapText="1"/>
    </xf>
    <xf numFmtId="165" fontId="8" fillId="21" borderId="16" xfId="0" applyNumberFormat="1" applyFont="1" applyFill="1" applyBorder="1" applyAlignment="1">
      <alignment wrapText="1"/>
    </xf>
    <xf numFmtId="165" fontId="3" fillId="21" borderId="17" xfId="0" applyNumberFormat="1" applyFont="1" applyFill="1" applyBorder="1" applyAlignment="1">
      <alignment wrapText="1"/>
    </xf>
    <xf numFmtId="165" fontId="3" fillId="21" borderId="18" xfId="0" applyNumberFormat="1" applyFont="1" applyFill="1" applyBorder="1" applyAlignment="1">
      <alignment wrapText="1"/>
    </xf>
    <xf numFmtId="165" fontId="3" fillId="21" borderId="15" xfId="0" applyNumberFormat="1" applyFont="1" applyFill="1" applyBorder="1" applyAlignment="1">
      <alignment wrapText="1"/>
    </xf>
    <xf numFmtId="165" fontId="3" fillId="21" borderId="16" xfId="0" applyNumberFormat="1" applyFont="1" applyFill="1" applyBorder="1" applyAlignment="1">
      <alignment wrapText="1"/>
    </xf>
    <xf numFmtId="165" fontId="13" fillId="21" borderId="17" xfId="0" applyNumberFormat="1" applyFont="1" applyFill="1" applyBorder="1" applyAlignment="1">
      <alignment wrapText="1"/>
    </xf>
    <xf numFmtId="165" fontId="13" fillId="21" borderId="18" xfId="0" applyNumberFormat="1" applyFont="1" applyFill="1" applyBorder="1" applyAlignment="1">
      <alignment wrapText="1"/>
    </xf>
    <xf numFmtId="165" fontId="13" fillId="21" borderId="15" xfId="0" applyNumberFormat="1" applyFont="1" applyFill="1" applyBorder="1" applyAlignment="1">
      <alignment wrapText="1"/>
    </xf>
    <xf numFmtId="49" fontId="8" fillId="21" borderId="15" xfId="0" applyNumberFormat="1" applyFont="1" applyFill="1" applyBorder="1" applyAlignment="1">
      <alignment horizontal="right" wrapText="1"/>
    </xf>
    <xf numFmtId="49" fontId="8" fillId="21" borderId="16" xfId="0" applyNumberFormat="1" applyFont="1" applyFill="1" applyBorder="1" applyAlignment="1">
      <alignment horizontal="right" wrapText="1"/>
    </xf>
    <xf numFmtId="166" fontId="8" fillId="21" borderId="18" xfId="0" applyNumberFormat="1" applyFont="1" applyFill="1" applyBorder="1" applyAlignment="1">
      <alignment wrapText="1"/>
    </xf>
    <xf numFmtId="166" fontId="8" fillId="21" borderId="15" xfId="0" applyNumberFormat="1" applyFont="1" applyFill="1" applyBorder="1" applyAlignment="1">
      <alignment wrapText="1"/>
    </xf>
    <xf numFmtId="166" fontId="3" fillId="21" borderId="18" xfId="0" applyNumberFormat="1" applyFont="1" applyFill="1" applyBorder="1" applyAlignment="1">
      <alignment wrapText="1"/>
    </xf>
    <xf numFmtId="166" fontId="3" fillId="21" borderId="15" xfId="0" applyNumberFormat="1" applyFont="1" applyFill="1" applyBorder="1" applyAlignment="1">
      <alignment wrapText="1"/>
    </xf>
    <xf numFmtId="166" fontId="8" fillId="21" borderId="17" xfId="0" applyNumberFormat="1" applyFont="1" applyFill="1" applyBorder="1" applyAlignment="1">
      <alignment wrapText="1"/>
    </xf>
    <xf numFmtId="166" fontId="41" fillId="21" borderId="18" xfId="0" applyNumberFormat="1" applyFont="1" applyFill="1" applyBorder="1" applyAlignment="1">
      <alignment wrapText="1"/>
    </xf>
    <xf numFmtId="166" fontId="41" fillId="21" borderId="15" xfId="0" applyNumberFormat="1" applyFont="1" applyFill="1" applyBorder="1" applyAlignment="1">
      <alignment wrapText="1"/>
    </xf>
    <xf numFmtId="0" fontId="13" fillId="21" borderId="17" xfId="0" applyFont="1" applyFill="1" applyBorder="1" applyAlignment="1">
      <alignment wrapText="1"/>
    </xf>
    <xf numFmtId="165" fontId="8" fillId="21" borderId="15" xfId="0" applyNumberFormat="1" applyFont="1" applyFill="1" applyBorder="1" applyAlignment="1">
      <alignment horizontal="right" wrapText="1"/>
    </xf>
    <xf numFmtId="165" fontId="8" fillId="21" borderId="16" xfId="0" applyNumberFormat="1" applyFont="1" applyFill="1" applyBorder="1" applyAlignment="1">
      <alignment horizontal="right" wrapText="1"/>
    </xf>
    <xf numFmtId="165" fontId="3" fillId="21" borderId="19" xfId="0" applyNumberFormat="1" applyFont="1" applyFill="1" applyBorder="1" applyAlignment="1">
      <alignment wrapText="1"/>
    </xf>
    <xf numFmtId="165" fontId="3" fillId="21" borderId="15" xfId="0" applyNumberFormat="1" applyFont="1" applyFill="1" applyBorder="1" applyAlignment="1">
      <alignment horizontal="right" wrapText="1"/>
    </xf>
    <xf numFmtId="165" fontId="3" fillId="21" borderId="16" xfId="0" applyNumberFormat="1" applyFont="1" applyFill="1" applyBorder="1" applyAlignment="1">
      <alignment horizontal="right" wrapText="1"/>
    </xf>
    <xf numFmtId="165" fontId="3" fillId="21" borderId="21" xfId="0" applyNumberFormat="1" applyFont="1" applyFill="1" applyBorder="1" applyAlignment="1">
      <alignment wrapText="1"/>
    </xf>
    <xf numFmtId="165" fontId="3" fillId="21" borderId="22" xfId="0" applyNumberFormat="1" applyFont="1" applyFill="1" applyBorder="1" applyAlignment="1">
      <alignment wrapText="1"/>
    </xf>
    <xf numFmtId="165" fontId="3" fillId="21" borderId="23" xfId="0" applyNumberFormat="1" applyFont="1" applyFill="1" applyBorder="1" applyAlignment="1">
      <alignment wrapText="1"/>
    </xf>
    <xf numFmtId="165" fontId="3" fillId="21" borderId="20" xfId="0" applyNumberFormat="1" applyFont="1" applyFill="1" applyBorder="1" applyAlignment="1">
      <alignment wrapText="1"/>
    </xf>
    <xf numFmtId="165" fontId="3" fillId="21" borderId="24" xfId="0" applyNumberFormat="1" applyFont="1" applyFill="1" applyBorder="1" applyAlignment="1">
      <alignment horizontal="right" wrapText="1"/>
    </xf>
    <xf numFmtId="165" fontId="3" fillId="21" borderId="20" xfId="0" applyNumberFormat="1" applyFont="1" applyFill="1" applyBorder="1" applyAlignment="1">
      <alignment horizontal="right" wrapText="1"/>
    </xf>
    <xf numFmtId="164" fontId="1" fillId="21" borderId="0" xfId="0" applyNumberFormat="1" applyFont="1" applyFill="1" applyBorder="1" applyAlignment="1" applyProtection="1">
      <alignment horizontal="left"/>
    </xf>
    <xf numFmtId="0" fontId="1" fillId="21" borderId="0" xfId="0" applyFont="1" applyFill="1" applyBorder="1" applyAlignment="1"/>
    <xf numFmtId="0" fontId="2" fillId="21" borderId="0" xfId="0" applyFont="1" applyFill="1" applyBorder="1" applyAlignment="1"/>
    <xf numFmtId="0" fontId="1" fillId="21" borderId="0" xfId="0" applyFont="1" applyFill="1" applyBorder="1"/>
    <xf numFmtId="0" fontId="1" fillId="21" borderId="9" xfId="0" applyFont="1" applyFill="1" applyBorder="1"/>
    <xf numFmtId="164" fontId="3" fillId="21" borderId="11" xfId="0" applyNumberFormat="1" applyFont="1" applyFill="1" applyBorder="1" applyAlignment="1" applyProtection="1">
      <alignment horizontal="left"/>
    </xf>
    <xf numFmtId="164" fontId="8" fillId="21" borderId="16" xfId="0" applyNumberFormat="1" applyFont="1" applyFill="1" applyBorder="1" applyAlignment="1" applyProtection="1">
      <alignment horizontal="left"/>
    </xf>
    <xf numFmtId="164" fontId="3" fillId="21" borderId="16" xfId="0" applyNumberFormat="1" applyFont="1" applyFill="1" applyBorder="1" applyAlignment="1" applyProtection="1">
      <alignment horizontal="left"/>
    </xf>
    <xf numFmtId="0" fontId="8" fillId="21" borderId="16" xfId="0" applyFont="1" applyFill="1" applyBorder="1"/>
    <xf numFmtId="164" fontId="3" fillId="21" borderId="20" xfId="0" applyNumberFormat="1" applyFont="1" applyFill="1" applyBorder="1" applyAlignment="1" applyProtection="1">
      <alignment horizontal="left"/>
    </xf>
    <xf numFmtId="166" fontId="1" fillId="21" borderId="0" xfId="0" applyNumberFormat="1" applyFont="1" applyFill="1" applyBorder="1" applyProtection="1"/>
    <xf numFmtId="166" fontId="1" fillId="21" borderId="45" xfId="0" applyNumberFormat="1" applyFont="1" applyFill="1" applyBorder="1" applyProtection="1"/>
    <xf numFmtId="0" fontId="4" fillId="22" borderId="14" xfId="0" applyFont="1" applyFill="1" applyBorder="1" applyAlignment="1">
      <alignment wrapText="1"/>
    </xf>
    <xf numFmtId="0" fontId="4" fillId="22" borderId="15" xfId="0" applyFont="1" applyFill="1" applyBorder="1" applyAlignment="1">
      <alignment wrapText="1"/>
    </xf>
    <xf numFmtId="165" fontId="8" fillId="22" borderId="15" xfId="0" applyNumberFormat="1" applyFont="1" applyFill="1" applyBorder="1" applyAlignment="1">
      <alignment wrapText="1"/>
    </xf>
    <xf numFmtId="165" fontId="3" fillId="22" borderId="15" xfId="0" applyNumberFormat="1" applyFont="1" applyFill="1" applyBorder="1" applyAlignment="1">
      <alignment wrapText="1"/>
    </xf>
    <xf numFmtId="0" fontId="3" fillId="21" borderId="17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168" fontId="3" fillId="21" borderId="28" xfId="0" applyNumberFormat="1" applyFont="1" applyFill="1" applyBorder="1" applyAlignment="1">
      <alignment horizontal="justify"/>
    </xf>
    <xf numFmtId="165" fontId="8" fillId="21" borderId="17" xfId="0" applyNumberFormat="1" applyFont="1" applyFill="1" applyBorder="1"/>
    <xf numFmtId="165" fontId="8" fillId="21" borderId="18" xfId="0" applyNumberFormat="1" applyFont="1" applyFill="1" applyBorder="1"/>
    <xf numFmtId="165" fontId="8" fillId="21" borderId="28" xfId="0" applyNumberFormat="1" applyFont="1" applyFill="1" applyBorder="1"/>
    <xf numFmtId="165" fontId="8" fillId="21" borderId="16" xfId="0" applyNumberFormat="1" applyFont="1" applyFill="1" applyBorder="1"/>
    <xf numFmtId="169" fontId="3" fillId="21" borderId="17" xfId="41" applyNumberFormat="1" applyFont="1" applyFill="1" applyBorder="1" applyAlignment="1" applyProtection="1"/>
    <xf numFmtId="169" fontId="3" fillId="21" borderId="18" xfId="41" applyNumberFormat="1" applyFont="1" applyFill="1" applyBorder="1" applyAlignment="1" applyProtection="1"/>
    <xf numFmtId="169" fontId="3" fillId="21" borderId="28" xfId="41" applyNumberFormat="1" applyFont="1" applyFill="1" applyBorder="1" applyAlignment="1" applyProtection="1"/>
    <xf numFmtId="0" fontId="3" fillId="21" borderId="16" xfId="0" applyFont="1" applyFill="1" applyBorder="1" applyAlignment="1">
      <alignment horizontal="right"/>
    </xf>
    <xf numFmtId="169" fontId="3" fillId="21" borderId="17" xfId="41" applyNumberFormat="1" applyFont="1" applyFill="1" applyBorder="1" applyAlignment="1" applyProtection="1">
      <alignment vertical="center"/>
    </xf>
    <xf numFmtId="169" fontId="3" fillId="21" borderId="18" xfId="41" applyNumberFormat="1" applyFont="1" applyFill="1" applyBorder="1" applyAlignment="1" applyProtection="1">
      <alignment vertical="center"/>
    </xf>
    <xf numFmtId="169" fontId="3" fillId="21" borderId="28" xfId="41" applyNumberFormat="1" applyFont="1" applyFill="1" applyBorder="1" applyAlignment="1" applyProtection="1">
      <alignment vertical="center"/>
    </xf>
    <xf numFmtId="0" fontId="8" fillId="21" borderId="16" xfId="0" applyFont="1" applyFill="1" applyBorder="1" applyAlignment="1">
      <alignment horizontal="right" vertical="center"/>
    </xf>
    <xf numFmtId="4" fontId="8" fillId="21" borderId="21" xfId="0" applyNumberFormat="1" applyFont="1" applyFill="1" applyBorder="1"/>
    <xf numFmtId="4" fontId="8" fillId="21" borderId="22" xfId="0" applyNumberFormat="1" applyFont="1" applyFill="1" applyBorder="1"/>
    <xf numFmtId="4" fontId="8" fillId="21" borderId="26" xfId="0" applyNumberFormat="1" applyFont="1" applyFill="1" applyBorder="1"/>
    <xf numFmtId="0" fontId="8" fillId="21" borderId="20" xfId="0" applyFont="1" applyFill="1" applyBorder="1"/>
    <xf numFmtId="0" fontId="1" fillId="21" borderId="0" xfId="0" applyFont="1" applyFill="1"/>
    <xf numFmtId="0" fontId="8" fillId="21" borderId="0" xfId="0" applyFont="1" applyFill="1" applyAlignment="1">
      <alignment horizontal="left"/>
    </xf>
    <xf numFmtId="0" fontId="8" fillId="21" borderId="0" xfId="0" applyFont="1" applyFill="1"/>
    <xf numFmtId="0" fontId="12" fillId="21" borderId="0" xfId="0" applyFont="1" applyFill="1"/>
    <xf numFmtId="1" fontId="3" fillId="21" borderId="27" xfId="0" applyNumberFormat="1" applyFont="1" applyFill="1" applyBorder="1"/>
    <xf numFmtId="1" fontId="8" fillId="21" borderId="16" xfId="0" applyNumberFormat="1" applyFont="1" applyFill="1" applyBorder="1"/>
    <xf numFmtId="1" fontId="8" fillId="21" borderId="27" xfId="0" applyNumberFormat="1" applyFont="1" applyFill="1" applyBorder="1"/>
    <xf numFmtId="1" fontId="3" fillId="21" borderId="27" xfId="0" applyNumberFormat="1" applyFont="1" applyFill="1" applyBorder="1" applyAlignment="1">
      <alignment vertical="top" wrapText="1"/>
    </xf>
    <xf numFmtId="0" fontId="4" fillId="21" borderId="14" xfId="0" applyFont="1" applyFill="1" applyBorder="1" applyAlignment="1">
      <alignment wrapText="1"/>
    </xf>
    <xf numFmtId="166" fontId="13" fillId="21" borderId="15" xfId="0" applyNumberFormat="1" applyFont="1" applyFill="1" applyBorder="1" applyAlignment="1">
      <alignment wrapText="1"/>
    </xf>
    <xf numFmtId="165" fontId="8" fillId="21" borderId="20" xfId="0" applyNumberFormat="1" applyFont="1" applyFill="1" applyBorder="1" applyAlignment="1">
      <alignment wrapText="1"/>
    </xf>
    <xf numFmtId="165" fontId="8" fillId="21" borderId="24" xfId="0" applyNumberFormat="1" applyFont="1" applyFill="1" applyBorder="1" applyAlignment="1">
      <alignment wrapText="1"/>
    </xf>
    <xf numFmtId="164" fontId="9" fillId="21" borderId="0" xfId="0" applyNumberFormat="1" applyFont="1" applyFill="1" applyBorder="1" applyAlignment="1" applyProtection="1">
      <alignment horizontal="left"/>
    </xf>
    <xf numFmtId="170" fontId="31" fillId="21" borderId="0" xfId="35" applyFont="1" applyFill="1" applyBorder="1" applyAlignment="1" applyProtection="1">
      <alignment horizontal="left"/>
    </xf>
    <xf numFmtId="0" fontId="24" fillId="21" borderId="0" xfId="37" applyFill="1"/>
    <xf numFmtId="164" fontId="3" fillId="21" borderId="25" xfId="37" applyNumberFormat="1" applyFont="1" applyFill="1" applyBorder="1" applyAlignment="1" applyProtection="1">
      <alignment horizontal="left"/>
    </xf>
    <xf numFmtId="0" fontId="4" fillId="22" borderId="12" xfId="37" applyFont="1" applyFill="1" applyBorder="1" applyAlignment="1">
      <alignment wrapText="1"/>
    </xf>
    <xf numFmtId="0" fontId="4" fillId="22" borderId="13" xfId="37" applyFont="1" applyFill="1" applyBorder="1" applyAlignment="1">
      <alignment wrapText="1"/>
    </xf>
    <xf numFmtId="0" fontId="4" fillId="22" borderId="14" xfId="37" applyFont="1" applyFill="1" applyBorder="1" applyAlignment="1">
      <alignment wrapText="1"/>
    </xf>
    <xf numFmtId="0" fontId="4" fillId="22" borderId="15" xfId="37" applyFont="1" applyFill="1" applyBorder="1" applyAlignment="1">
      <alignment wrapText="1"/>
    </xf>
    <xf numFmtId="164" fontId="3" fillId="21" borderId="16" xfId="37" applyNumberFormat="1" applyFont="1" applyFill="1" applyBorder="1" applyAlignment="1" applyProtection="1">
      <alignment horizontal="left"/>
    </xf>
    <xf numFmtId="0" fontId="42" fillId="22" borderId="17" xfId="37" applyFont="1" applyFill="1" applyBorder="1" applyAlignment="1">
      <alignment wrapText="1"/>
    </xf>
    <xf numFmtId="0" fontId="42" fillId="22" borderId="18" xfId="37" applyFont="1" applyFill="1" applyBorder="1" applyAlignment="1">
      <alignment wrapText="1"/>
    </xf>
    <xf numFmtId="0" fontId="42" fillId="22" borderId="15" xfId="37" applyFont="1" applyFill="1" applyBorder="1" applyAlignment="1">
      <alignment wrapText="1"/>
    </xf>
    <xf numFmtId="0" fontId="42" fillId="22" borderId="57" xfId="37" applyFont="1" applyFill="1" applyBorder="1" applyAlignment="1">
      <alignment wrapText="1"/>
    </xf>
    <xf numFmtId="164" fontId="8" fillId="21" borderId="16" xfId="37" applyNumberFormat="1" applyFont="1" applyFill="1" applyBorder="1" applyAlignment="1" applyProtection="1">
      <alignment horizontal="left"/>
    </xf>
    <xf numFmtId="0" fontId="8" fillId="21" borderId="16" xfId="37" applyFont="1" applyFill="1" applyBorder="1"/>
    <xf numFmtId="165" fontId="43" fillId="22" borderId="17" xfId="37" applyNumberFormat="1" applyFont="1" applyFill="1" applyBorder="1" applyAlignment="1">
      <alignment wrapText="1"/>
    </xf>
    <xf numFmtId="165" fontId="43" fillId="22" borderId="18" xfId="37" applyNumberFormat="1" applyFont="1" applyFill="1" applyBorder="1" applyAlignment="1">
      <alignment wrapText="1"/>
    </xf>
    <xf numFmtId="165" fontId="43" fillId="22" borderId="15" xfId="37" applyNumberFormat="1" applyFont="1" applyFill="1" applyBorder="1" applyAlignment="1">
      <alignment wrapText="1"/>
    </xf>
    <xf numFmtId="165" fontId="43" fillId="22" borderId="16" xfId="37" applyNumberFormat="1" applyFont="1" applyFill="1" applyBorder="1" applyAlignment="1">
      <alignment wrapText="1"/>
    </xf>
    <xf numFmtId="164" fontId="3" fillId="21" borderId="20" xfId="37" applyNumberFormat="1" applyFont="1" applyFill="1" applyBorder="1" applyAlignment="1" applyProtection="1">
      <alignment horizontal="left"/>
    </xf>
    <xf numFmtId="165" fontId="44" fillId="22" borderId="21" xfId="37" applyNumberFormat="1" applyFont="1" applyFill="1" applyBorder="1" applyAlignment="1">
      <alignment wrapText="1"/>
    </xf>
    <xf numFmtId="165" fontId="44" fillId="22" borderId="22" xfId="37" applyNumberFormat="1" applyFont="1" applyFill="1" applyBorder="1" applyAlignment="1">
      <alignment wrapText="1"/>
    </xf>
    <xf numFmtId="165" fontId="44" fillId="22" borderId="23" xfId="37" applyNumberFormat="1" applyFont="1" applyFill="1" applyBorder="1" applyAlignment="1">
      <alignment wrapText="1"/>
    </xf>
    <xf numFmtId="165" fontId="44" fillId="22" borderId="20" xfId="37" applyNumberFormat="1" applyFont="1" applyFill="1" applyBorder="1" applyAlignment="1">
      <alignment wrapText="1"/>
    </xf>
    <xf numFmtId="165" fontId="44" fillId="22" borderId="24" xfId="37" applyNumberFormat="1" applyFont="1" applyFill="1" applyBorder="1" applyAlignment="1">
      <alignment horizontal="right" wrapText="1"/>
    </xf>
    <xf numFmtId="4" fontId="8" fillId="21" borderId="30" xfId="34" applyNumberFormat="1" applyFont="1" applyFill="1" applyBorder="1"/>
    <xf numFmtId="4" fontId="8" fillId="21" borderId="13" xfId="34" applyNumberFormat="1" applyFont="1" applyFill="1" applyBorder="1"/>
    <xf numFmtId="4" fontId="8" fillId="21" borderId="31" xfId="34" applyNumberFormat="1" applyFont="1" applyFill="1" applyBorder="1"/>
    <xf numFmtId="3" fontId="8" fillId="21" borderId="19" xfId="34" applyNumberFormat="1" applyFont="1" applyFill="1" applyBorder="1"/>
    <xf numFmtId="3" fontId="8" fillId="21" borderId="18" xfId="34" applyNumberFormat="1" applyFont="1" applyFill="1" applyBorder="1"/>
    <xf numFmtId="3" fontId="8" fillId="21" borderId="28" xfId="34" applyNumberFormat="1" applyFont="1" applyFill="1" applyBorder="1"/>
    <xf numFmtId="3" fontId="8" fillId="21" borderId="43" xfId="34" applyNumberFormat="1" applyFont="1" applyFill="1" applyBorder="1"/>
    <xf numFmtId="3" fontId="3" fillId="21" borderId="43" xfId="34" applyNumberFormat="1" applyFont="1" applyFill="1" applyBorder="1"/>
    <xf numFmtId="3" fontId="3" fillId="21" borderId="18" xfId="34" applyNumberFormat="1" applyFont="1" applyFill="1" applyBorder="1"/>
    <xf numFmtId="3" fontId="3" fillId="21" borderId="28" xfId="34" applyNumberFormat="1" applyFont="1" applyFill="1" applyBorder="1"/>
    <xf numFmtId="3" fontId="43" fillId="21" borderId="43" xfId="34" applyNumberFormat="1" applyFont="1" applyFill="1" applyBorder="1"/>
    <xf numFmtId="3" fontId="43" fillId="21" borderId="18" xfId="34" applyNumberFormat="1" applyFont="1" applyFill="1" applyBorder="1"/>
    <xf numFmtId="3" fontId="43" fillId="21" borderId="28" xfId="34" applyNumberFormat="1" applyFont="1" applyFill="1" applyBorder="1"/>
    <xf numFmtId="3" fontId="43" fillId="21" borderId="19" xfId="34" applyNumberFormat="1" applyFont="1" applyFill="1" applyBorder="1"/>
    <xf numFmtId="3" fontId="8" fillId="21" borderId="44" xfId="34" applyNumberFormat="1" applyFont="1" applyFill="1" applyBorder="1"/>
    <xf numFmtId="3" fontId="8" fillId="21" borderId="22" xfId="34" applyNumberFormat="1" applyFont="1" applyFill="1" applyBorder="1"/>
    <xf numFmtId="3" fontId="8" fillId="21" borderId="26" xfId="34" applyNumberFormat="1" applyFont="1" applyFill="1" applyBorder="1"/>
    <xf numFmtId="170" fontId="31" fillId="21" borderId="0" xfId="36" applyFont="1" applyFill="1" applyAlignment="1" applyProtection="1">
      <alignment horizontal="left"/>
    </xf>
    <xf numFmtId="0" fontId="8" fillId="21" borderId="0" xfId="34" applyFont="1" applyFill="1"/>
    <xf numFmtId="0" fontId="3" fillId="21" borderId="25" xfId="34" applyFont="1" applyFill="1" applyBorder="1" applyAlignment="1">
      <alignment horizontal="left"/>
    </xf>
    <xf numFmtId="0" fontId="3" fillId="21" borderId="16" xfId="34" applyFont="1" applyFill="1" applyBorder="1" applyAlignment="1">
      <alignment horizontal="left"/>
    </xf>
    <xf numFmtId="164" fontId="8" fillId="21" borderId="16" xfId="38" applyNumberFormat="1" applyFont="1" applyFill="1" applyBorder="1" applyAlignment="1" applyProtection="1">
      <alignment horizontal="left"/>
    </xf>
    <xf numFmtId="164" fontId="3" fillId="21" borderId="16" xfId="38" applyNumberFormat="1" applyFont="1" applyFill="1" applyBorder="1" applyAlignment="1" applyProtection="1">
      <alignment horizontal="left"/>
    </xf>
    <xf numFmtId="0" fontId="8" fillId="21" borderId="16" xfId="34" applyFont="1" applyFill="1" applyBorder="1" applyAlignment="1">
      <alignment horizontal="left"/>
    </xf>
    <xf numFmtId="0" fontId="8" fillId="21" borderId="20" xfId="34" applyFont="1" applyFill="1" applyBorder="1" applyAlignment="1">
      <alignment horizontal="left"/>
    </xf>
    <xf numFmtId="3" fontId="8" fillId="0" borderId="0" xfId="0" applyNumberFormat="1" applyFont="1"/>
    <xf numFmtId="3" fontId="3" fillId="0" borderId="18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/>
    </xf>
    <xf numFmtId="3" fontId="3" fillId="0" borderId="33" xfId="0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/>
    </xf>
    <xf numFmtId="0" fontId="6" fillId="21" borderId="0" xfId="0" applyFont="1" applyFill="1" applyBorder="1" applyAlignment="1">
      <alignment vertical="top"/>
    </xf>
    <xf numFmtId="0" fontId="6" fillId="21" borderId="0" xfId="0" applyFont="1" applyFill="1" applyBorder="1" applyAlignment="1">
      <alignment horizontal="left" vertical="top"/>
    </xf>
    <xf numFmtId="166" fontId="1" fillId="21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>
      <alignment horizontal="left" vertical="top"/>
    </xf>
    <xf numFmtId="0" fontId="6" fillId="21" borderId="0" xfId="0" applyFont="1" applyFill="1" applyAlignment="1">
      <alignment vertical="top"/>
    </xf>
    <xf numFmtId="0" fontId="8" fillId="21" borderId="0" xfId="0" applyFont="1" applyFill="1" applyAlignment="1">
      <alignment vertical="top"/>
    </xf>
    <xf numFmtId="4" fontId="13" fillId="21" borderId="0" xfId="0" applyNumberFormat="1" applyFont="1" applyFill="1" applyAlignment="1">
      <alignment vertical="top"/>
    </xf>
    <xf numFmtId="0" fontId="8" fillId="0" borderId="0" xfId="0" applyFont="1" applyAlignment="1">
      <alignment vertical="top"/>
    </xf>
    <xf numFmtId="166" fontId="1" fillId="21" borderId="0" xfId="0" applyNumberFormat="1" applyFont="1" applyFill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36" fillId="21" borderId="0" xfId="37" applyFont="1" applyFill="1" applyAlignment="1" applyProtection="1">
      <alignment horizontal="left" vertical="top"/>
    </xf>
    <xf numFmtId="0" fontId="24" fillId="21" borderId="0" xfId="37" applyFill="1" applyAlignment="1">
      <alignment vertical="top"/>
    </xf>
    <xf numFmtId="0" fontId="24" fillId="0" borderId="0" xfId="37" applyAlignment="1">
      <alignment vertical="top"/>
    </xf>
    <xf numFmtId="0" fontId="4" fillId="21" borderId="0" xfId="34" applyFont="1" applyFill="1" applyAlignment="1">
      <alignment vertical="top"/>
    </xf>
    <xf numFmtId="0" fontId="4" fillId="18" borderId="0" xfId="34" applyFont="1" applyFill="1" applyAlignment="1">
      <alignment vertical="top"/>
    </xf>
    <xf numFmtId="165" fontId="8" fillId="18" borderId="15" xfId="0" applyNumberFormat="1" applyFont="1" applyFill="1" applyBorder="1" applyAlignment="1">
      <alignment wrapText="1"/>
    </xf>
    <xf numFmtId="165" fontId="3" fillId="18" borderId="15" xfId="0" applyNumberFormat="1" applyFont="1" applyFill="1" applyBorder="1" applyAlignment="1">
      <alignment wrapText="1"/>
    </xf>
    <xf numFmtId="166" fontId="8" fillId="18" borderId="15" xfId="0" applyNumberFormat="1" applyFont="1" applyFill="1" applyBorder="1" applyAlignment="1">
      <alignment wrapText="1"/>
    </xf>
    <xf numFmtId="166" fontId="3" fillId="18" borderId="15" xfId="0" applyNumberFormat="1" applyFont="1" applyFill="1" applyBorder="1" applyAlignment="1">
      <alignment wrapText="1"/>
    </xf>
    <xf numFmtId="165" fontId="8" fillId="0" borderId="15" xfId="0" applyNumberFormat="1" applyFont="1" applyBorder="1" applyAlignment="1">
      <alignment wrapText="1"/>
    </xf>
    <xf numFmtId="165" fontId="8" fillId="18" borderId="16" xfId="0" applyNumberFormat="1" applyFont="1" applyFill="1" applyBorder="1" applyAlignment="1">
      <alignment wrapText="1"/>
    </xf>
    <xf numFmtId="165" fontId="3" fillId="18" borderId="17" xfId="0" applyNumberFormat="1" applyFont="1" applyFill="1" applyBorder="1" applyAlignment="1">
      <alignment wrapText="1"/>
    </xf>
    <xf numFmtId="165" fontId="3" fillId="18" borderId="16" xfId="0" applyNumberFormat="1" applyFont="1" applyFill="1" applyBorder="1" applyAlignment="1">
      <alignment wrapText="1"/>
    </xf>
    <xf numFmtId="165" fontId="3" fillId="18" borderId="21" xfId="0" applyNumberFormat="1" applyFont="1" applyFill="1" applyBorder="1" applyAlignment="1">
      <alignment wrapText="1"/>
    </xf>
    <xf numFmtId="165" fontId="3" fillId="18" borderId="20" xfId="0" applyNumberFormat="1" applyFont="1" applyFill="1" applyBorder="1" applyAlignment="1">
      <alignment wrapText="1"/>
    </xf>
    <xf numFmtId="165" fontId="8" fillId="18" borderId="17" xfId="37" applyNumberFormat="1" applyFont="1" applyFill="1" applyBorder="1" applyAlignment="1">
      <alignment wrapText="1"/>
    </xf>
    <xf numFmtId="165" fontId="8" fillId="18" borderId="18" xfId="37" applyNumberFormat="1" applyFont="1" applyFill="1" applyBorder="1" applyAlignment="1">
      <alignment wrapText="1"/>
    </xf>
    <xf numFmtId="165" fontId="8" fillId="18" borderId="15" xfId="37" applyNumberFormat="1" applyFont="1" applyFill="1" applyBorder="1" applyAlignment="1">
      <alignment wrapText="1"/>
    </xf>
    <xf numFmtId="165" fontId="8" fillId="18" borderId="57" xfId="37" applyNumberFormat="1" applyFont="1" applyFill="1" applyBorder="1" applyAlignment="1">
      <alignment wrapText="1"/>
    </xf>
    <xf numFmtId="165" fontId="3" fillId="18" borderId="17" xfId="37" applyNumberFormat="1" applyFont="1" applyFill="1" applyBorder="1" applyAlignment="1">
      <alignment wrapText="1"/>
    </xf>
    <xf numFmtId="165" fontId="3" fillId="18" borderId="18" xfId="37" applyNumberFormat="1" applyFont="1" applyFill="1" applyBorder="1" applyAlignment="1">
      <alignment wrapText="1"/>
    </xf>
    <xf numFmtId="165" fontId="3" fillId="18" borderId="15" xfId="37" applyNumberFormat="1" applyFont="1" applyFill="1" applyBorder="1" applyAlignment="1">
      <alignment wrapText="1"/>
    </xf>
    <xf numFmtId="165" fontId="3" fillId="18" borderId="57" xfId="37" applyNumberFormat="1" applyFont="1" applyFill="1" applyBorder="1" applyAlignment="1">
      <alignment wrapText="1"/>
    </xf>
    <xf numFmtId="165" fontId="43" fillId="18" borderId="17" xfId="37" applyNumberFormat="1" applyFont="1" applyFill="1" applyBorder="1" applyAlignment="1">
      <alignment wrapText="1"/>
    </xf>
    <xf numFmtId="165" fontId="43" fillId="18" borderId="18" xfId="37" applyNumberFormat="1" applyFont="1" applyFill="1" applyBorder="1" applyAlignment="1">
      <alignment wrapText="1"/>
    </xf>
    <xf numFmtId="165" fontId="43" fillId="18" borderId="15" xfId="37" applyNumberFormat="1" applyFont="1" applyFill="1" applyBorder="1" applyAlignment="1">
      <alignment wrapText="1"/>
    </xf>
    <xf numFmtId="165" fontId="43" fillId="18" borderId="57" xfId="37" applyNumberFormat="1" applyFont="1" applyFill="1" applyBorder="1" applyAlignment="1">
      <alignment wrapText="1"/>
    </xf>
    <xf numFmtId="0" fontId="42" fillId="18" borderId="17" xfId="37" applyFont="1" applyFill="1" applyBorder="1" applyAlignment="1">
      <alignment wrapText="1"/>
    </xf>
    <xf numFmtId="0" fontId="42" fillId="18" borderId="18" xfId="37" applyFont="1" applyFill="1" applyBorder="1" applyAlignment="1">
      <alignment wrapText="1"/>
    </xf>
    <xf numFmtId="0" fontId="42" fillId="18" borderId="15" xfId="37" applyFont="1" applyFill="1" applyBorder="1" applyAlignment="1">
      <alignment wrapText="1"/>
    </xf>
    <xf numFmtId="0" fontId="42" fillId="18" borderId="57" xfId="37" applyFont="1" applyFill="1" applyBorder="1" applyAlignment="1">
      <alignment wrapText="1"/>
    </xf>
    <xf numFmtId="165" fontId="13" fillId="18" borderId="17" xfId="37" applyNumberFormat="1" applyFont="1" applyFill="1" applyBorder="1" applyAlignment="1">
      <alignment wrapText="1"/>
    </xf>
    <xf numFmtId="165" fontId="13" fillId="18" borderId="18" xfId="37" applyNumberFormat="1" applyFont="1" applyFill="1" applyBorder="1" applyAlignment="1">
      <alignment wrapText="1"/>
    </xf>
    <xf numFmtId="165" fontId="13" fillId="18" borderId="15" xfId="37" applyNumberFormat="1" applyFont="1" applyFill="1" applyBorder="1" applyAlignment="1">
      <alignment wrapText="1"/>
    </xf>
    <xf numFmtId="166" fontId="8" fillId="18" borderId="18" xfId="37" applyNumberFormat="1" applyFont="1" applyFill="1" applyBorder="1" applyAlignment="1">
      <alignment wrapText="1"/>
    </xf>
    <xf numFmtId="166" fontId="8" fillId="18" borderId="15" xfId="37" applyNumberFormat="1" applyFont="1" applyFill="1" applyBorder="1" applyAlignment="1">
      <alignment wrapText="1"/>
    </xf>
    <xf numFmtId="165" fontId="8" fillId="18" borderId="27" xfId="37" applyNumberFormat="1" applyFont="1" applyFill="1" applyBorder="1" applyAlignment="1">
      <alignment wrapText="1"/>
    </xf>
    <xf numFmtId="165" fontId="8" fillId="18" borderId="32" xfId="37" applyNumberFormat="1" applyFont="1" applyFill="1" applyBorder="1" applyAlignment="1">
      <alignment wrapText="1"/>
    </xf>
    <xf numFmtId="165" fontId="8" fillId="18" borderId="16" xfId="37" applyNumberFormat="1" applyFont="1" applyFill="1" applyBorder="1" applyAlignment="1">
      <alignment wrapText="1"/>
    </xf>
    <xf numFmtId="164" fontId="5" fillId="16" borderId="14" xfId="0" applyNumberFormat="1" applyFont="1" applyFill="1" applyBorder="1" applyAlignment="1" applyProtection="1">
      <alignment horizontal="center" vertical="center" wrapText="1"/>
    </xf>
    <xf numFmtId="164" fontId="5" fillId="16" borderId="24" xfId="0" applyNumberFormat="1" applyFont="1" applyFill="1" applyBorder="1" applyAlignment="1" applyProtection="1">
      <alignment horizontal="center" vertical="center" wrapText="1"/>
    </xf>
    <xf numFmtId="164" fontId="5" fillId="16" borderId="46" xfId="0" applyNumberFormat="1" applyFont="1" applyFill="1" applyBorder="1" applyAlignment="1" applyProtection="1">
      <alignment horizontal="center" vertical="center" wrapText="1"/>
    </xf>
    <xf numFmtId="164" fontId="5" fillId="16" borderId="29" xfId="0" applyNumberFormat="1" applyFont="1" applyFill="1" applyBorder="1" applyAlignment="1" applyProtection="1">
      <alignment horizontal="center" vertical="center" wrapText="1"/>
    </xf>
    <xf numFmtId="164" fontId="3" fillId="21" borderId="0" xfId="0" applyNumberFormat="1" applyFont="1" applyFill="1" applyBorder="1" applyAlignment="1" applyProtection="1">
      <alignment horizontal="center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47" xfId="0" applyFont="1" applyFill="1" applyBorder="1" applyAlignment="1">
      <alignment horizontal="center" vertical="center" wrapText="1"/>
    </xf>
    <xf numFmtId="164" fontId="5" fillId="16" borderId="48" xfId="0" applyNumberFormat="1" applyFont="1" applyFill="1" applyBorder="1" applyAlignment="1" applyProtection="1">
      <alignment horizontal="center"/>
    </xf>
    <xf numFmtId="164" fontId="5" fillId="16" borderId="49" xfId="0" applyNumberFormat="1" applyFont="1" applyFill="1" applyBorder="1" applyAlignment="1" applyProtection="1">
      <alignment horizontal="center"/>
    </xf>
    <xf numFmtId="164" fontId="5" fillId="16" borderId="50" xfId="0" applyNumberFormat="1" applyFont="1" applyFill="1" applyBorder="1" applyAlignment="1" applyProtection="1">
      <alignment horizontal="center"/>
    </xf>
    <xf numFmtId="164" fontId="5" fillId="16" borderId="12" xfId="0" applyNumberFormat="1" applyFont="1" applyFill="1" applyBorder="1" applyAlignment="1" applyProtection="1">
      <alignment horizontal="center" vertical="center" wrapText="1"/>
    </xf>
    <xf numFmtId="164" fontId="5" fillId="16" borderId="21" xfId="0" applyNumberFormat="1" applyFont="1" applyFill="1" applyBorder="1" applyAlignment="1" applyProtection="1">
      <alignment horizontal="center" vertical="center" wrapText="1"/>
    </xf>
    <xf numFmtId="164" fontId="5" fillId="16" borderId="13" xfId="0" applyNumberFormat="1" applyFont="1" applyFill="1" applyBorder="1" applyAlignment="1" applyProtection="1">
      <alignment horizontal="center" vertical="center" wrapText="1"/>
    </xf>
    <xf numFmtId="164" fontId="5" fillId="16" borderId="22" xfId="0" applyNumberFormat="1" applyFont="1" applyFill="1" applyBorder="1" applyAlignment="1" applyProtection="1">
      <alignment horizontal="center" vertical="center" wrapText="1"/>
    </xf>
    <xf numFmtId="164" fontId="5" fillId="16" borderId="15" xfId="0" applyNumberFormat="1" applyFont="1" applyFill="1" applyBorder="1" applyAlignment="1" applyProtection="1">
      <alignment horizontal="center" vertical="center" wrapText="1"/>
    </xf>
    <xf numFmtId="164" fontId="5" fillId="16" borderId="49" xfId="0" applyNumberFormat="1" applyFont="1" applyFill="1" applyBorder="1" applyAlignment="1" applyProtection="1">
      <alignment horizontal="center" vertical="center"/>
    </xf>
    <xf numFmtId="164" fontId="5" fillId="16" borderId="50" xfId="0" applyNumberFormat="1" applyFont="1" applyFill="1" applyBorder="1" applyAlignment="1" applyProtection="1">
      <alignment horizontal="center" vertical="center"/>
    </xf>
    <xf numFmtId="0" fontId="3" fillId="21" borderId="0" xfId="0" applyFont="1" applyFill="1" applyBorder="1" applyAlignment="1">
      <alignment horizontal="center"/>
    </xf>
    <xf numFmtId="1" fontId="3" fillId="17" borderId="10" xfId="0" applyNumberFormat="1" applyFont="1" applyFill="1" applyBorder="1" applyAlignment="1">
      <alignment horizontal="center"/>
    </xf>
    <xf numFmtId="0" fontId="3" fillId="17" borderId="51" xfId="0" applyFont="1" applyFill="1" applyBorder="1" applyAlignment="1">
      <alignment horizontal="center" vertical="center"/>
    </xf>
    <xf numFmtId="0" fontId="32" fillId="21" borderId="0" xfId="37" applyFont="1" applyFill="1" applyBorder="1" applyAlignment="1" applyProtection="1">
      <alignment horizontal="center" vertical="center"/>
    </xf>
    <xf numFmtId="0" fontId="7" fillId="20" borderId="25" xfId="37" applyFont="1" applyFill="1" applyBorder="1" applyAlignment="1">
      <alignment horizontal="center" vertical="center" wrapText="1"/>
    </xf>
    <xf numFmtId="0" fontId="7" fillId="20" borderId="16" xfId="37" applyFont="1" applyFill="1" applyBorder="1" applyAlignment="1">
      <alignment horizontal="center" vertical="center" wrapText="1"/>
    </xf>
    <xf numFmtId="0" fontId="7" fillId="20" borderId="20" xfId="37" applyFont="1" applyFill="1" applyBorder="1" applyAlignment="1">
      <alignment horizontal="center" vertical="center" wrapText="1"/>
    </xf>
    <xf numFmtId="164" fontId="5" fillId="16" borderId="48" xfId="37" applyNumberFormat="1" applyFont="1" applyFill="1" applyBorder="1" applyAlignment="1" applyProtection="1">
      <alignment horizontal="center" vertical="center" wrapText="1"/>
    </xf>
    <xf numFmtId="164" fontId="5" fillId="16" borderId="49" xfId="37" applyNumberFormat="1" applyFont="1" applyFill="1" applyBorder="1" applyAlignment="1" applyProtection="1">
      <alignment horizontal="center" vertical="center" wrapText="1"/>
    </xf>
    <xf numFmtId="164" fontId="5" fillId="16" borderId="50" xfId="37" applyNumberFormat="1" applyFont="1" applyFill="1" applyBorder="1" applyAlignment="1" applyProtection="1">
      <alignment horizontal="center" vertical="center" wrapText="1"/>
    </xf>
    <xf numFmtId="164" fontId="33" fillId="16" borderId="12" xfId="37" applyNumberFormat="1" applyFont="1" applyFill="1" applyBorder="1" applyAlignment="1" applyProtection="1">
      <alignment horizontal="center" vertical="center" wrapText="1"/>
    </xf>
    <xf numFmtId="164" fontId="33" fillId="16" borderId="21" xfId="37" applyNumberFormat="1" applyFont="1" applyFill="1" applyBorder="1" applyAlignment="1" applyProtection="1">
      <alignment horizontal="center" vertical="center" wrapText="1"/>
    </xf>
    <xf numFmtId="164" fontId="33" fillId="16" borderId="13" xfId="37" applyNumberFormat="1" applyFont="1" applyFill="1" applyBorder="1" applyAlignment="1" applyProtection="1">
      <alignment horizontal="center" vertical="center" wrapText="1"/>
    </xf>
    <xf numFmtId="164" fontId="33" fillId="16" borderId="22" xfId="37" applyNumberFormat="1" applyFont="1" applyFill="1" applyBorder="1" applyAlignment="1" applyProtection="1">
      <alignment horizontal="center" vertical="center" wrapText="1"/>
    </xf>
    <xf numFmtId="164" fontId="33" fillId="16" borderId="14" xfId="37" applyNumberFormat="1" applyFont="1" applyFill="1" applyBorder="1" applyAlignment="1" applyProtection="1">
      <alignment horizontal="center" vertical="center" wrapText="1"/>
    </xf>
    <xf numFmtId="164" fontId="33" fillId="16" borderId="24" xfId="37" applyNumberFormat="1" applyFont="1" applyFill="1" applyBorder="1" applyAlignment="1" applyProtection="1">
      <alignment horizontal="center" vertical="center" wrapText="1"/>
    </xf>
    <xf numFmtId="39" fontId="3" fillId="21" borderId="0" xfId="34" applyNumberFormat="1" applyFont="1" applyFill="1" applyBorder="1" applyAlignment="1" applyProtection="1">
      <alignment horizontal="center"/>
    </xf>
    <xf numFmtId="0" fontId="3" fillId="21" borderId="0" xfId="34" applyFont="1" applyFill="1" applyBorder="1" applyAlignment="1">
      <alignment horizontal="center" vertical="top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19" borderId="52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2" fillId="19" borderId="5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2" fillId="19" borderId="2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19" borderId="48" xfId="0" applyFont="1" applyFill="1" applyBorder="1" applyAlignment="1">
      <alignment horizontal="center" vertical="center" wrapText="1"/>
    </xf>
    <xf numFmtId="0" fontId="2" fillId="19" borderId="49" xfId="0" applyFont="1" applyFill="1" applyBorder="1" applyAlignment="1">
      <alignment horizontal="center" vertical="center" wrapText="1"/>
    </xf>
    <xf numFmtId="0" fontId="2" fillId="19" borderId="50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55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 [0] 2" xfId="31" xr:uid="{00000000-0005-0000-0000-00001E000000}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rmal_Cuad08-04-2015" xfId="37" xr:uid="{00000000-0005-0000-0000-000025000000}"/>
    <cellStyle name="Normal_Cuad08-05-2015" xfId="38" xr:uid="{00000000-0005-0000-0000-000026000000}"/>
    <cellStyle name="Notas" xfId="39" builtinId="10" customBuiltin="1"/>
    <cellStyle name="Porcentual 2" xfId="40" xr:uid="{00000000-0005-0000-0000-000028000000}"/>
    <cellStyle name="Porcentual_Cuad08-03-2015" xfId="41" xr:uid="{00000000-0005-0000-0000-000029000000}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P8-01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8-1"/>
      <sheetName val="CUAD8-2"/>
      <sheetName val="CUAD8-3"/>
      <sheetName val="CUAD8-4"/>
      <sheetName val="CUAD8-5"/>
      <sheetName val="CUAD8-6"/>
      <sheetName val="CUAD8-7"/>
      <sheetName val="CUAD8-8"/>
    </sheetNames>
    <sheetDataSet>
      <sheetData sheetId="0">
        <row r="25">
          <cell r="E25">
            <v>1993.8</v>
          </cell>
          <cell r="J25">
            <v>2155.8000000000002</v>
          </cell>
        </row>
        <row r="26">
          <cell r="E26">
            <v>2048.9</v>
          </cell>
          <cell r="J26">
            <v>2168</v>
          </cell>
        </row>
        <row r="27">
          <cell r="E27">
            <v>2083.5</v>
          </cell>
          <cell r="J27">
            <v>2191.1999999999998</v>
          </cell>
        </row>
        <row r="28">
          <cell r="E28">
            <v>2115.8000000000002</v>
          </cell>
          <cell r="J28">
            <v>2218.6000000000004</v>
          </cell>
        </row>
        <row r="29">
          <cell r="E29">
            <v>2060.5</v>
          </cell>
          <cell r="J29">
            <v>2183.4</v>
          </cell>
        </row>
        <row r="32">
          <cell r="E32">
            <v>45.5</v>
          </cell>
          <cell r="J32">
            <v>61.5</v>
          </cell>
        </row>
        <row r="33">
          <cell r="E33">
            <v>50.7</v>
          </cell>
          <cell r="J33">
            <v>63.2</v>
          </cell>
        </row>
        <row r="34">
          <cell r="E34">
            <v>55.6</v>
          </cell>
          <cell r="J34">
            <v>53.7</v>
          </cell>
        </row>
        <row r="35">
          <cell r="E35">
            <v>54.1</v>
          </cell>
          <cell r="J35">
            <v>49.9</v>
          </cell>
        </row>
        <row r="36">
          <cell r="E36">
            <v>51.475000000000001</v>
          </cell>
          <cell r="J36">
            <v>57.075000000000003</v>
          </cell>
        </row>
      </sheetData>
      <sheetData sheetId="1">
        <row r="14">
          <cell r="B14">
            <v>1337.675</v>
          </cell>
          <cell r="C14">
            <v>1177.0749999999998</v>
          </cell>
          <cell r="D14">
            <v>12357.75</v>
          </cell>
          <cell r="E14">
            <v>11057.424999999999</v>
          </cell>
        </row>
        <row r="21">
          <cell r="B21">
            <v>54.449999999999996</v>
          </cell>
          <cell r="C21">
            <v>16.05</v>
          </cell>
          <cell r="D21">
            <v>691.95</v>
          </cell>
          <cell r="E21">
            <v>233.92500000000001</v>
          </cell>
        </row>
        <row r="30">
          <cell r="B30">
            <v>1186.5</v>
          </cell>
          <cell r="C30">
            <v>996.90000000000009</v>
          </cell>
          <cell r="D30">
            <v>10965.150000000001</v>
          </cell>
          <cell r="E30">
            <v>9425.4249999999993</v>
          </cell>
        </row>
        <row r="37">
          <cell r="B37">
            <v>44.1</v>
          </cell>
          <cell r="C37">
            <v>12.975</v>
          </cell>
          <cell r="D37">
            <v>595.73749999999995</v>
          </cell>
          <cell r="E37">
            <v>179.10000000000002</v>
          </cell>
        </row>
        <row r="46">
          <cell r="B46">
            <v>151.1749999999999</v>
          </cell>
          <cell r="C46">
            <v>180.17499999999995</v>
          </cell>
          <cell r="D46">
            <v>1392.6</v>
          </cell>
          <cell r="E46">
            <v>1632</v>
          </cell>
        </row>
        <row r="53">
          <cell r="B53">
            <v>10.350000000000001</v>
          </cell>
          <cell r="C53">
            <v>3.0750000000000006</v>
          </cell>
          <cell r="D53">
            <v>96.25</v>
          </cell>
          <cell r="E53">
            <v>54.825000000000003</v>
          </cell>
        </row>
      </sheetData>
      <sheetData sheetId="2">
        <row r="10">
          <cell r="K10">
            <v>955.17499999999995</v>
          </cell>
        </row>
        <row r="11">
          <cell r="K11">
            <v>872.92499999999995</v>
          </cell>
        </row>
        <row r="16">
          <cell r="K16">
            <v>29.224999999999998</v>
          </cell>
        </row>
        <row r="17">
          <cell r="K17">
            <v>5.0749999999999993</v>
          </cell>
        </row>
      </sheetData>
      <sheetData sheetId="3"/>
      <sheetData sheetId="4"/>
      <sheetData sheetId="5">
        <row r="9">
          <cell r="N9">
            <v>2725.0833333333335</v>
          </cell>
        </row>
        <row r="10">
          <cell r="N10">
            <v>2786.3333333333335</v>
          </cell>
        </row>
        <row r="11">
          <cell r="N11">
            <v>5511.416666666667</v>
          </cell>
        </row>
        <row r="14">
          <cell r="N14">
            <v>3587.3333333333335</v>
          </cell>
        </row>
        <row r="15">
          <cell r="N15">
            <v>3388.4166666666665</v>
          </cell>
        </row>
        <row r="16">
          <cell r="N16">
            <v>6975.75</v>
          </cell>
        </row>
        <row r="21">
          <cell r="N21">
            <v>836.33333333333337</v>
          </cell>
        </row>
        <row r="22">
          <cell r="N22">
            <v>565.66666666666663</v>
          </cell>
        </row>
        <row r="23">
          <cell r="N23">
            <v>1402</v>
          </cell>
        </row>
        <row r="26">
          <cell r="N26">
            <v>1138.1666666666667</v>
          </cell>
        </row>
        <row r="27">
          <cell r="N27">
            <v>733.33333333333337</v>
          </cell>
        </row>
        <row r="28">
          <cell r="N28">
            <v>1871.5</v>
          </cell>
        </row>
        <row r="33">
          <cell r="N33">
            <v>3075.3333333333335</v>
          </cell>
        </row>
        <row r="34">
          <cell r="N34">
            <v>2083.3333333333335</v>
          </cell>
        </row>
        <row r="35">
          <cell r="N35">
            <v>5158.666666666667</v>
          </cell>
        </row>
        <row r="38">
          <cell r="N38">
            <v>4277.25</v>
          </cell>
        </row>
        <row r="39">
          <cell r="N39">
            <v>2700</v>
          </cell>
        </row>
        <row r="40">
          <cell r="N40">
            <v>6977.25</v>
          </cell>
        </row>
        <row r="45">
          <cell r="N45">
            <v>6636.75</v>
          </cell>
        </row>
        <row r="46">
          <cell r="N46">
            <v>5435.333333333333</v>
          </cell>
        </row>
        <row r="47">
          <cell r="N47">
            <v>12072.083333333334</v>
          </cell>
        </row>
        <row r="50">
          <cell r="N50">
            <v>9002.75</v>
          </cell>
        </row>
        <row r="51">
          <cell r="N51">
            <v>6821.75</v>
          </cell>
        </row>
        <row r="52">
          <cell r="N52">
            <v>15824.5</v>
          </cell>
        </row>
      </sheetData>
      <sheetData sheetId="6"/>
      <sheetData sheetId="7">
        <row r="8">
          <cell r="J8">
            <v>5143</v>
          </cell>
          <cell r="K8">
            <v>2087</v>
          </cell>
          <cell r="P8">
            <v>994</v>
          </cell>
          <cell r="Q8">
            <v>861</v>
          </cell>
        </row>
        <row r="9">
          <cell r="J9">
            <v>2002</v>
          </cell>
          <cell r="K9">
            <v>640</v>
          </cell>
          <cell r="P9">
            <v>607</v>
          </cell>
          <cell r="Q9">
            <v>379</v>
          </cell>
        </row>
        <row r="10">
          <cell r="J10">
            <v>142</v>
          </cell>
          <cell r="K10">
            <v>60</v>
          </cell>
          <cell r="P10">
            <v>121</v>
          </cell>
          <cell r="Q10">
            <v>76</v>
          </cell>
        </row>
        <row r="11">
          <cell r="J11">
            <v>1673</v>
          </cell>
          <cell r="K11">
            <v>1498</v>
          </cell>
          <cell r="P11">
            <v>1168</v>
          </cell>
          <cell r="Q11">
            <v>995</v>
          </cell>
        </row>
        <row r="12">
          <cell r="J12">
            <v>810</v>
          </cell>
          <cell r="K12">
            <v>154</v>
          </cell>
          <cell r="P12">
            <v>238</v>
          </cell>
          <cell r="Q12">
            <v>191</v>
          </cell>
        </row>
        <row r="13">
          <cell r="J13">
            <v>761</v>
          </cell>
          <cell r="K13">
            <v>223</v>
          </cell>
          <cell r="P13">
            <v>331</v>
          </cell>
          <cell r="Q13">
            <v>295</v>
          </cell>
        </row>
        <row r="14">
          <cell r="J14">
            <v>1168</v>
          </cell>
          <cell r="K14">
            <v>639</v>
          </cell>
          <cell r="P14">
            <v>1573</v>
          </cell>
          <cell r="Q14">
            <v>1383</v>
          </cell>
        </row>
        <row r="15">
          <cell r="J15">
            <v>244</v>
          </cell>
          <cell r="K15">
            <v>49</v>
          </cell>
          <cell r="P15">
            <v>461</v>
          </cell>
          <cell r="Q15">
            <v>394</v>
          </cell>
        </row>
        <row r="16">
          <cell r="J16">
            <v>492</v>
          </cell>
          <cell r="K16">
            <v>373</v>
          </cell>
          <cell r="P16">
            <v>234</v>
          </cell>
          <cell r="Q16">
            <v>196</v>
          </cell>
        </row>
        <row r="17">
          <cell r="J17">
            <v>15407</v>
          </cell>
          <cell r="K17">
            <v>6406</v>
          </cell>
          <cell r="P17">
            <v>5741</v>
          </cell>
          <cell r="Q17">
            <v>4772</v>
          </cell>
        </row>
        <row r="19">
          <cell r="J19">
            <v>131</v>
          </cell>
          <cell r="K19">
            <v>42</v>
          </cell>
          <cell r="P19">
            <v>60</v>
          </cell>
          <cell r="Q19">
            <v>38</v>
          </cell>
        </row>
        <row r="20">
          <cell r="J20">
            <v>506</v>
          </cell>
          <cell r="K20">
            <v>176</v>
          </cell>
          <cell r="P20">
            <v>274</v>
          </cell>
          <cell r="Q20">
            <v>127</v>
          </cell>
        </row>
        <row r="21">
          <cell r="J21">
            <v>1807</v>
          </cell>
          <cell r="K21">
            <v>516</v>
          </cell>
          <cell r="P21">
            <v>178</v>
          </cell>
          <cell r="Q21">
            <v>223</v>
          </cell>
        </row>
        <row r="22">
          <cell r="J22">
            <v>229</v>
          </cell>
          <cell r="K22">
            <v>84</v>
          </cell>
          <cell r="P22">
            <v>32</v>
          </cell>
          <cell r="Q22">
            <v>21</v>
          </cell>
        </row>
        <row r="23">
          <cell r="J23">
            <v>1549</v>
          </cell>
          <cell r="K23">
            <v>514</v>
          </cell>
          <cell r="P23">
            <v>594</v>
          </cell>
          <cell r="Q23">
            <v>594</v>
          </cell>
        </row>
        <row r="24">
          <cell r="J24">
            <v>2522</v>
          </cell>
          <cell r="K24">
            <v>344</v>
          </cell>
          <cell r="P24">
            <v>346</v>
          </cell>
          <cell r="Q24">
            <v>302</v>
          </cell>
        </row>
        <row r="25">
          <cell r="J25">
            <v>125</v>
          </cell>
          <cell r="K25">
            <v>73</v>
          </cell>
          <cell r="P25">
            <v>58</v>
          </cell>
          <cell r="Q25">
            <v>59</v>
          </cell>
        </row>
        <row r="26">
          <cell r="J26">
            <v>284</v>
          </cell>
          <cell r="K26">
            <v>152</v>
          </cell>
          <cell r="P26">
            <v>100</v>
          </cell>
          <cell r="Q26">
            <v>66</v>
          </cell>
        </row>
        <row r="27">
          <cell r="J27">
            <v>9557</v>
          </cell>
          <cell r="K27">
            <v>2230</v>
          </cell>
          <cell r="P27">
            <v>1646</v>
          </cell>
          <cell r="Q27">
            <v>1433</v>
          </cell>
        </row>
        <row r="29">
          <cell r="J29">
            <v>1291</v>
          </cell>
          <cell r="K29">
            <v>249</v>
          </cell>
          <cell r="P29">
            <v>870</v>
          </cell>
          <cell r="Q29">
            <v>1128</v>
          </cell>
        </row>
        <row r="30">
          <cell r="J30">
            <v>707</v>
          </cell>
          <cell r="K30">
            <v>90</v>
          </cell>
          <cell r="P30">
            <v>142</v>
          </cell>
          <cell r="Q30">
            <v>135</v>
          </cell>
        </row>
        <row r="31">
          <cell r="J31">
            <v>45</v>
          </cell>
          <cell r="K31">
            <v>14</v>
          </cell>
          <cell r="P31">
            <v>13</v>
          </cell>
          <cell r="Q31">
            <v>12</v>
          </cell>
        </row>
        <row r="32">
          <cell r="J32">
            <v>142</v>
          </cell>
          <cell r="K32">
            <v>24</v>
          </cell>
          <cell r="P32">
            <v>14</v>
          </cell>
          <cell r="Q32">
            <v>13</v>
          </cell>
        </row>
        <row r="33">
          <cell r="J33">
            <v>231</v>
          </cell>
          <cell r="K33">
            <v>68</v>
          </cell>
          <cell r="P33">
            <v>255</v>
          </cell>
          <cell r="Q33">
            <v>175</v>
          </cell>
        </row>
        <row r="34">
          <cell r="J34">
            <v>1043</v>
          </cell>
          <cell r="K34">
            <v>259</v>
          </cell>
          <cell r="P34">
            <v>176</v>
          </cell>
          <cell r="Q34">
            <v>166</v>
          </cell>
        </row>
        <row r="35">
          <cell r="J35">
            <v>602</v>
          </cell>
          <cell r="K35">
            <v>138</v>
          </cell>
          <cell r="P35">
            <v>2364</v>
          </cell>
          <cell r="Q35">
            <v>1738</v>
          </cell>
        </row>
        <row r="36">
          <cell r="J36">
            <v>1804</v>
          </cell>
          <cell r="K36">
            <v>544</v>
          </cell>
          <cell r="P36">
            <v>776</v>
          </cell>
          <cell r="Q36">
            <v>526</v>
          </cell>
        </row>
        <row r="37">
          <cell r="J37">
            <v>4733</v>
          </cell>
          <cell r="K37">
            <v>1101</v>
          </cell>
          <cell r="P37">
            <v>2442</v>
          </cell>
          <cell r="Q37">
            <v>2280</v>
          </cell>
        </row>
        <row r="38">
          <cell r="J38">
            <v>1254</v>
          </cell>
          <cell r="K38">
            <v>213</v>
          </cell>
          <cell r="P38">
            <v>333</v>
          </cell>
          <cell r="Q38">
            <v>249</v>
          </cell>
        </row>
        <row r="39">
          <cell r="J39">
            <v>2618</v>
          </cell>
          <cell r="K39">
            <v>269</v>
          </cell>
          <cell r="P39">
            <v>1373</v>
          </cell>
          <cell r="Q39">
            <v>1434</v>
          </cell>
        </row>
        <row r="40">
          <cell r="J40">
            <v>900</v>
          </cell>
          <cell r="K40">
            <v>436</v>
          </cell>
          <cell r="P40">
            <v>228</v>
          </cell>
          <cell r="Q40">
            <v>168</v>
          </cell>
        </row>
        <row r="41">
          <cell r="J41">
            <v>1148</v>
          </cell>
          <cell r="K41">
            <v>216</v>
          </cell>
          <cell r="P41">
            <v>1821</v>
          </cell>
          <cell r="Q41">
            <v>1447</v>
          </cell>
        </row>
        <row r="42">
          <cell r="J42">
            <v>1407</v>
          </cell>
          <cell r="K42">
            <v>275</v>
          </cell>
          <cell r="P42">
            <v>3159</v>
          </cell>
          <cell r="Q42">
            <v>1835</v>
          </cell>
        </row>
        <row r="43">
          <cell r="J43">
            <v>1046</v>
          </cell>
          <cell r="K43">
            <v>128</v>
          </cell>
          <cell r="P43">
            <v>1678</v>
          </cell>
          <cell r="Q43">
            <v>1360</v>
          </cell>
        </row>
        <row r="44">
          <cell r="J44">
            <v>574</v>
          </cell>
          <cell r="K44">
            <v>173</v>
          </cell>
          <cell r="P44">
            <v>132</v>
          </cell>
          <cell r="Q44">
            <v>98</v>
          </cell>
        </row>
        <row r="45">
          <cell r="J45">
            <v>3818</v>
          </cell>
          <cell r="K45">
            <v>794</v>
          </cell>
          <cell r="P45">
            <v>1071</v>
          </cell>
          <cell r="Q45">
            <v>965</v>
          </cell>
        </row>
        <row r="46">
          <cell r="J46">
            <v>26673</v>
          </cell>
          <cell r="K46">
            <v>5475</v>
          </cell>
          <cell r="P46">
            <v>16865</v>
          </cell>
          <cell r="Q46">
            <v>13729</v>
          </cell>
        </row>
        <row r="48">
          <cell r="J48">
            <v>51637</v>
          </cell>
          <cell r="K48">
            <v>14111</v>
          </cell>
          <cell r="P48">
            <v>24251</v>
          </cell>
          <cell r="Q48">
            <v>19934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535"/>
  <sheetViews>
    <sheetView tabSelected="1" defaultGridColor="0" view="pageBreakPreview" colorId="18" zoomScale="80" zoomScaleNormal="68" zoomScaleSheetLayoutView="80" workbookViewId="0"/>
  </sheetViews>
  <sheetFormatPr baseColWidth="10" defaultColWidth="12.7265625" defaultRowHeight="9" customHeight="1" x14ac:dyDescent="0.3"/>
  <cols>
    <col min="1" max="1" width="53.54296875" style="1" customWidth="1"/>
    <col min="2" max="4" width="13.7265625" style="1" customWidth="1"/>
    <col min="5" max="5" width="16.453125" style="1" customWidth="1"/>
    <col min="6" max="6" width="15" style="1" customWidth="1"/>
    <col min="7" max="9" width="13.7265625" style="1" customWidth="1"/>
    <col min="10" max="10" width="16.453125" style="1" customWidth="1"/>
    <col min="11" max="11" width="14.26953125" style="1" customWidth="1"/>
    <col min="12" max="12" width="14.1796875" style="1" customWidth="1"/>
    <col min="13" max="13" width="14" style="1" customWidth="1"/>
    <col min="14" max="15" width="6.54296875" style="1" customWidth="1"/>
    <col min="16" max="16384" width="12.7265625" style="1"/>
  </cols>
  <sheetData>
    <row r="1" spans="1:15" ht="14" x14ac:dyDescent="0.3">
      <c r="A1" s="154" t="s">
        <v>68</v>
      </c>
      <c r="B1" s="155"/>
      <c r="C1" s="156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5" ht="15.75" customHeight="1" x14ac:dyDescent="0.3">
      <c r="A2" s="313" t="s">
        <v>51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</row>
    <row r="3" spans="1:15" ht="15.75" customHeight="1" x14ac:dyDescent="0.3">
      <c r="A3" s="313" t="s">
        <v>144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5" ht="10" customHeight="1" thickBot="1" x14ac:dyDescent="0.35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5" s="3" customFormat="1" ht="17.25" customHeight="1" thickBot="1" x14ac:dyDescent="0.35">
      <c r="A5" s="314"/>
      <c r="B5" s="317">
        <v>2021</v>
      </c>
      <c r="C5" s="318"/>
      <c r="D5" s="318"/>
      <c r="E5" s="318"/>
      <c r="F5" s="319"/>
      <c r="G5" s="318">
        <v>2022</v>
      </c>
      <c r="H5" s="318"/>
      <c r="I5" s="318"/>
      <c r="J5" s="318"/>
      <c r="K5" s="319"/>
      <c r="L5" s="311">
        <v>2022</v>
      </c>
      <c r="M5" s="309"/>
    </row>
    <row r="6" spans="1:15" s="3" customFormat="1" ht="16.5" customHeight="1" thickBot="1" x14ac:dyDescent="0.35">
      <c r="A6" s="315"/>
      <c r="B6" s="320" t="s">
        <v>52</v>
      </c>
      <c r="C6" s="322" t="s">
        <v>53</v>
      </c>
      <c r="D6" s="309" t="s">
        <v>54</v>
      </c>
      <c r="E6" s="309" t="s">
        <v>0</v>
      </c>
      <c r="F6" s="309" t="s">
        <v>57</v>
      </c>
      <c r="G6" s="320" t="s">
        <v>52</v>
      </c>
      <c r="H6" s="322" t="s">
        <v>53</v>
      </c>
      <c r="I6" s="309" t="s">
        <v>54</v>
      </c>
      <c r="J6" s="324" t="s">
        <v>0</v>
      </c>
      <c r="K6" s="309" t="s">
        <v>57</v>
      </c>
      <c r="L6" s="312" t="s">
        <v>145</v>
      </c>
      <c r="M6" s="310"/>
    </row>
    <row r="7" spans="1:15" s="3" customFormat="1" ht="17.25" customHeight="1" thickBot="1" x14ac:dyDescent="0.35">
      <c r="A7" s="316"/>
      <c r="B7" s="321"/>
      <c r="C7" s="323"/>
      <c r="D7" s="310"/>
      <c r="E7" s="310"/>
      <c r="F7" s="310"/>
      <c r="G7" s="321"/>
      <c r="H7" s="323"/>
      <c r="I7" s="310"/>
      <c r="J7" s="310"/>
      <c r="K7" s="310"/>
      <c r="L7" s="6" t="s">
        <v>1</v>
      </c>
      <c r="M7" s="6" t="s">
        <v>57</v>
      </c>
    </row>
    <row r="8" spans="1:15" s="3" customFormat="1" ht="15.75" customHeight="1" x14ac:dyDescent="0.3">
      <c r="A8" s="159" t="s">
        <v>87</v>
      </c>
      <c r="B8" s="116"/>
      <c r="C8" s="117"/>
      <c r="D8" s="118"/>
      <c r="E8" s="119"/>
      <c r="F8" s="118"/>
      <c r="G8" s="116"/>
      <c r="H8" s="117"/>
      <c r="I8" s="118"/>
      <c r="J8" s="119"/>
      <c r="K8" s="118"/>
      <c r="L8" s="120"/>
      <c r="M8" s="121"/>
    </row>
    <row r="9" spans="1:15" s="3" customFormat="1" ht="15.5" x14ac:dyDescent="0.35">
      <c r="A9" s="160" t="s">
        <v>2</v>
      </c>
      <c r="B9" s="122">
        <v>883</v>
      </c>
      <c r="C9" s="123">
        <v>267.5</v>
      </c>
      <c r="D9" s="124">
        <v>1237.5999999999999</v>
      </c>
      <c r="E9" s="124">
        <v>2388</v>
      </c>
      <c r="F9" s="124">
        <v>22860.7</v>
      </c>
      <c r="G9" s="122">
        <v>929.5</v>
      </c>
      <c r="H9" s="123">
        <v>269.8</v>
      </c>
      <c r="I9" s="124">
        <v>1274.3</v>
      </c>
      <c r="J9" s="124">
        <v>2473.6</v>
      </c>
      <c r="K9" s="124">
        <v>23259.4</v>
      </c>
      <c r="L9" s="124">
        <f>J9/E9*100</f>
        <v>103.58458961474038</v>
      </c>
      <c r="M9" s="125">
        <f>K9/F9*100</f>
        <v>101.74404108360638</v>
      </c>
      <c r="N9" s="7"/>
      <c r="O9" s="9"/>
    </row>
    <row r="10" spans="1:15" s="3" customFormat="1" ht="15.5" x14ac:dyDescent="0.35">
      <c r="A10" s="160" t="s">
        <v>75</v>
      </c>
      <c r="B10" s="122">
        <v>895.5</v>
      </c>
      <c r="C10" s="123">
        <v>279.60000000000002</v>
      </c>
      <c r="D10" s="124">
        <v>1283.7</v>
      </c>
      <c r="E10" s="124">
        <v>2458.8000000000002</v>
      </c>
      <c r="F10" s="124">
        <v>23215.5</v>
      </c>
      <c r="G10" s="122">
        <v>920</v>
      </c>
      <c r="H10" s="123">
        <v>279.60000000000002</v>
      </c>
      <c r="I10" s="124">
        <v>1286.9000000000001</v>
      </c>
      <c r="J10" s="124">
        <v>2486.6</v>
      </c>
      <c r="K10" s="124">
        <v>23387.4</v>
      </c>
      <c r="L10" s="124">
        <f t="shared" ref="L10:M13" si="0">J10/E10*100</f>
        <v>101.13063282902229</v>
      </c>
      <c r="M10" s="125">
        <f t="shared" si="0"/>
        <v>100.74045357627448</v>
      </c>
      <c r="N10" s="7"/>
      <c r="O10" s="7"/>
    </row>
    <row r="11" spans="1:15" s="3" customFormat="1" ht="15.5" x14ac:dyDescent="0.35">
      <c r="A11" s="160" t="s">
        <v>4</v>
      </c>
      <c r="B11" s="122">
        <v>915.1</v>
      </c>
      <c r="C11" s="123">
        <v>276.8</v>
      </c>
      <c r="D11" s="124">
        <v>1292.2</v>
      </c>
      <c r="E11" s="124">
        <v>2484.1</v>
      </c>
      <c r="F11" s="124">
        <v>23447.7</v>
      </c>
      <c r="G11" s="122">
        <v>940.8</v>
      </c>
      <c r="H11" s="123">
        <v>284</v>
      </c>
      <c r="I11" s="124">
        <v>1308.3</v>
      </c>
      <c r="J11" s="124">
        <v>2533.1</v>
      </c>
      <c r="K11" s="124">
        <v>23525.9</v>
      </c>
      <c r="L11" s="124">
        <f t="shared" si="0"/>
        <v>101.97254538867196</v>
      </c>
      <c r="M11" s="125">
        <f t="shared" si="0"/>
        <v>100.33350819056881</v>
      </c>
      <c r="N11" s="7"/>
      <c r="O11" s="7"/>
    </row>
    <row r="12" spans="1:15" s="3" customFormat="1" ht="15.5" x14ac:dyDescent="0.35">
      <c r="A12" s="160" t="s">
        <v>76</v>
      </c>
      <c r="B12" s="122">
        <v>929.4</v>
      </c>
      <c r="C12" s="123">
        <v>269.60000000000002</v>
      </c>
      <c r="D12" s="124">
        <v>1272.5999999999999</v>
      </c>
      <c r="E12" s="124">
        <v>2471.6</v>
      </c>
      <c r="F12" s="124">
        <v>23288.799999999999</v>
      </c>
      <c r="G12" s="122">
        <v>981.7</v>
      </c>
      <c r="H12" s="123">
        <v>274.89999999999998</v>
      </c>
      <c r="I12" s="124">
        <v>1309.2</v>
      </c>
      <c r="J12" s="124">
        <v>2565.6999999999998</v>
      </c>
      <c r="K12" s="124">
        <v>23487.9</v>
      </c>
      <c r="L12" s="124">
        <f t="shared" si="0"/>
        <v>103.80725036413658</v>
      </c>
      <c r="M12" s="125">
        <f t="shared" si="0"/>
        <v>100.85491738518087</v>
      </c>
      <c r="N12" s="7"/>
      <c r="O12" s="7"/>
    </row>
    <row r="13" spans="1:15" s="3" customFormat="1" ht="15" x14ac:dyDescent="0.3">
      <c r="A13" s="161" t="s">
        <v>77</v>
      </c>
      <c r="B13" s="126">
        <f t="shared" ref="B13:F13" si="1">SUM(B9:B12)/4</f>
        <v>905.75</v>
      </c>
      <c r="C13" s="127">
        <f t="shared" si="1"/>
        <v>273.375</v>
      </c>
      <c r="D13" s="128">
        <f t="shared" si="1"/>
        <v>1271.5250000000001</v>
      </c>
      <c r="E13" s="128">
        <f t="shared" si="1"/>
        <v>2450.625</v>
      </c>
      <c r="F13" s="128">
        <f t="shared" si="1"/>
        <v>23203.174999999999</v>
      </c>
      <c r="G13" s="126">
        <f t="shared" ref="G13:K13" si="2">SUM(G9:G12)/4</f>
        <v>943</v>
      </c>
      <c r="H13" s="127">
        <f t="shared" si="2"/>
        <v>277.07500000000005</v>
      </c>
      <c r="I13" s="128">
        <f t="shared" si="2"/>
        <v>1294.675</v>
      </c>
      <c r="J13" s="128">
        <f t="shared" si="2"/>
        <v>2514.75</v>
      </c>
      <c r="K13" s="128">
        <f t="shared" si="2"/>
        <v>23415.15</v>
      </c>
      <c r="L13" s="128">
        <f t="shared" si="0"/>
        <v>102.61667941851569</v>
      </c>
      <c r="M13" s="129">
        <f t="shared" si="0"/>
        <v>100.91356032094747</v>
      </c>
      <c r="N13" s="7"/>
      <c r="O13" s="7"/>
    </row>
    <row r="14" spans="1:15" s="3" customFormat="1" ht="12" customHeight="1" x14ac:dyDescent="0.35">
      <c r="A14" s="162"/>
      <c r="B14" s="130"/>
      <c r="C14" s="131"/>
      <c r="D14" s="132"/>
      <c r="E14" s="132"/>
      <c r="F14" s="132"/>
      <c r="G14" s="130"/>
      <c r="H14" s="131"/>
      <c r="I14" s="132"/>
      <c r="J14" s="132"/>
      <c r="K14" s="132"/>
      <c r="L14" s="124"/>
      <c r="M14" s="125"/>
      <c r="N14" s="7"/>
      <c r="O14" s="7"/>
    </row>
    <row r="15" spans="1:15" s="3" customFormat="1" ht="15.5" x14ac:dyDescent="0.35">
      <c r="A15" s="161" t="s">
        <v>65</v>
      </c>
      <c r="B15" s="130"/>
      <c r="C15" s="131"/>
      <c r="D15" s="132"/>
      <c r="E15" s="132"/>
      <c r="F15" s="132"/>
      <c r="G15" s="130"/>
      <c r="H15" s="131"/>
      <c r="I15" s="132"/>
      <c r="J15" s="132"/>
      <c r="K15" s="132"/>
      <c r="L15" s="124"/>
      <c r="M15" s="125"/>
      <c r="N15" s="7"/>
      <c r="O15" s="7"/>
    </row>
    <row r="16" spans="1:15" s="3" customFormat="1" ht="15.5" x14ac:dyDescent="0.35">
      <c r="A16" s="160" t="s">
        <v>2</v>
      </c>
      <c r="B16" s="122">
        <v>18.600000000000001</v>
      </c>
      <c r="C16" s="123">
        <v>8.9</v>
      </c>
      <c r="D16" s="124">
        <v>28</v>
      </c>
      <c r="E16" s="124">
        <v>55.6</v>
      </c>
      <c r="F16" s="124">
        <v>985.6</v>
      </c>
      <c r="G16" s="122">
        <v>32.200000000000003</v>
      </c>
      <c r="H16" s="123">
        <v>8.8000000000000007</v>
      </c>
      <c r="I16" s="124">
        <v>30.2</v>
      </c>
      <c r="J16" s="124">
        <v>71.2</v>
      </c>
      <c r="K16" s="124">
        <v>982.5</v>
      </c>
      <c r="L16" s="124">
        <f t="shared" ref="L16:M20" si="3">J16/E16*100</f>
        <v>128.05755395683454</v>
      </c>
      <c r="M16" s="125">
        <f t="shared" si="3"/>
        <v>99.685470779220779</v>
      </c>
      <c r="N16" s="7"/>
      <c r="O16" s="7"/>
    </row>
    <row r="17" spans="1:17" s="3" customFormat="1" ht="15.5" x14ac:dyDescent="0.35">
      <c r="A17" s="160" t="s">
        <v>75</v>
      </c>
      <c r="B17" s="122">
        <v>19.8</v>
      </c>
      <c r="C17" s="123">
        <v>11.4</v>
      </c>
      <c r="D17" s="124">
        <v>30.5</v>
      </c>
      <c r="E17" s="124">
        <v>61.8</v>
      </c>
      <c r="F17" s="124">
        <v>976.7</v>
      </c>
      <c r="G17" s="122">
        <v>32.700000000000003</v>
      </c>
      <c r="H17" s="123">
        <v>11</v>
      </c>
      <c r="I17" s="124">
        <v>32.6</v>
      </c>
      <c r="J17" s="124">
        <v>76.400000000000006</v>
      </c>
      <c r="K17" s="124">
        <v>934.09999999999991</v>
      </c>
      <c r="L17" s="124">
        <f t="shared" si="3"/>
        <v>123.62459546925568</v>
      </c>
      <c r="M17" s="125">
        <f t="shared" si="3"/>
        <v>95.638374116924325</v>
      </c>
      <c r="N17" s="7"/>
      <c r="O17" s="7"/>
    </row>
    <row r="18" spans="1:17" s="3" customFormat="1" ht="15.5" x14ac:dyDescent="0.35">
      <c r="A18" s="160" t="s">
        <v>4</v>
      </c>
      <c r="B18" s="122">
        <v>27.9</v>
      </c>
      <c r="C18" s="123">
        <v>8.4</v>
      </c>
      <c r="D18" s="124">
        <v>32.9</v>
      </c>
      <c r="E18" s="124">
        <v>69.2</v>
      </c>
      <c r="F18" s="124">
        <v>955.9</v>
      </c>
      <c r="G18" s="122">
        <v>28.2</v>
      </c>
      <c r="H18" s="123">
        <v>9.9</v>
      </c>
      <c r="I18" s="124">
        <v>31.5</v>
      </c>
      <c r="J18" s="124">
        <v>69.600000000000009</v>
      </c>
      <c r="K18" s="124">
        <v>888.3</v>
      </c>
      <c r="L18" s="124">
        <f t="shared" si="3"/>
        <v>100.57803468208093</v>
      </c>
      <c r="M18" s="125">
        <f t="shared" si="3"/>
        <v>92.928130557589711</v>
      </c>
      <c r="N18" s="7"/>
      <c r="O18" s="7"/>
    </row>
    <row r="19" spans="1:17" s="3" customFormat="1" ht="15.5" x14ac:dyDescent="0.35">
      <c r="A19" s="160" t="s">
        <v>76</v>
      </c>
      <c r="B19" s="122">
        <v>27.3</v>
      </c>
      <c r="C19" s="123">
        <v>8</v>
      </c>
      <c r="D19" s="124">
        <v>34.799999999999997</v>
      </c>
      <c r="E19" s="124">
        <v>70.2</v>
      </c>
      <c r="F19" s="124">
        <v>1001.2</v>
      </c>
      <c r="G19" s="122">
        <v>23.4</v>
      </c>
      <c r="H19" s="123">
        <v>10.4</v>
      </c>
      <c r="I19" s="124">
        <v>30.9</v>
      </c>
      <c r="J19" s="124">
        <v>64.8</v>
      </c>
      <c r="K19" s="124">
        <v>898.80000000000007</v>
      </c>
      <c r="L19" s="124">
        <f t="shared" si="3"/>
        <v>92.307692307692307</v>
      </c>
      <c r="M19" s="125">
        <f t="shared" si="3"/>
        <v>89.772273272073505</v>
      </c>
      <c r="N19" s="7"/>
      <c r="O19" s="7"/>
    </row>
    <row r="20" spans="1:17" s="3" customFormat="1" ht="15" x14ac:dyDescent="0.3">
      <c r="A20" s="161" t="s">
        <v>77</v>
      </c>
      <c r="B20" s="126">
        <f t="shared" ref="B20:F20" si="4">SUM(B16:B19)/4</f>
        <v>23.400000000000002</v>
      </c>
      <c r="C20" s="127">
        <f t="shared" si="4"/>
        <v>9.1750000000000007</v>
      </c>
      <c r="D20" s="128">
        <f t="shared" si="4"/>
        <v>31.55</v>
      </c>
      <c r="E20" s="128">
        <f t="shared" si="4"/>
        <v>64.2</v>
      </c>
      <c r="F20" s="128">
        <f t="shared" si="4"/>
        <v>979.85000000000014</v>
      </c>
      <c r="G20" s="126">
        <f t="shared" ref="G20:K20" si="5">SUM(G16:G19)/4</f>
        <v>29.125</v>
      </c>
      <c r="H20" s="127">
        <f t="shared" si="5"/>
        <v>10.025</v>
      </c>
      <c r="I20" s="128">
        <f t="shared" si="5"/>
        <v>31.299999999999997</v>
      </c>
      <c r="J20" s="128">
        <f t="shared" si="5"/>
        <v>70.500000000000014</v>
      </c>
      <c r="K20" s="128">
        <f t="shared" si="5"/>
        <v>925.92499999999995</v>
      </c>
      <c r="L20" s="128">
        <f t="shared" si="3"/>
        <v>109.81308411214954</v>
      </c>
      <c r="M20" s="129">
        <f t="shared" si="3"/>
        <v>94.496606623462753</v>
      </c>
      <c r="N20" s="7"/>
      <c r="O20" s="7"/>
      <c r="P20" s="4"/>
      <c r="Q20" s="4"/>
    </row>
    <row r="21" spans="1:17" s="3" customFormat="1" ht="15.5" x14ac:dyDescent="0.35">
      <c r="A21" s="160" t="s">
        <v>82</v>
      </c>
      <c r="B21" s="130"/>
      <c r="C21" s="131"/>
      <c r="D21" s="132"/>
      <c r="E21" s="124"/>
      <c r="F21" s="124"/>
      <c r="G21" s="130"/>
      <c r="H21" s="131"/>
      <c r="I21" s="132"/>
      <c r="J21" s="124"/>
      <c r="K21" s="124"/>
      <c r="L21" s="124"/>
      <c r="M21" s="125"/>
      <c r="N21" s="7"/>
      <c r="O21" s="7"/>
    </row>
    <row r="22" spans="1:17" s="3" customFormat="1" ht="15.5" x14ac:dyDescent="0.35">
      <c r="A22" s="160" t="s">
        <v>78</v>
      </c>
      <c r="B22" s="122">
        <f t="shared" ref="B22:K22" si="6">B20/B13*100</f>
        <v>2.583494341705769</v>
      </c>
      <c r="C22" s="123">
        <f t="shared" si="6"/>
        <v>3.3561957018747144</v>
      </c>
      <c r="D22" s="124">
        <f t="shared" si="6"/>
        <v>2.4812724877607595</v>
      </c>
      <c r="E22" s="124">
        <f t="shared" si="6"/>
        <v>2.619739862280031</v>
      </c>
      <c r="F22" s="124">
        <f t="shared" si="6"/>
        <v>4.2229134590417052</v>
      </c>
      <c r="G22" s="122">
        <f t="shared" si="6"/>
        <v>3.0885471898197245</v>
      </c>
      <c r="H22" s="123">
        <f t="shared" si="6"/>
        <v>3.6181539294414868</v>
      </c>
      <c r="I22" s="124">
        <f t="shared" si="6"/>
        <v>2.4175951493618086</v>
      </c>
      <c r="J22" s="124">
        <f t="shared" si="6"/>
        <v>2.8034595884282738</v>
      </c>
      <c r="K22" s="124">
        <f t="shared" si="6"/>
        <v>3.9543842341390079</v>
      </c>
      <c r="L22" s="133" t="s">
        <v>5</v>
      </c>
      <c r="M22" s="134" t="s">
        <v>5</v>
      </c>
      <c r="N22" s="7"/>
      <c r="O22" s="7"/>
    </row>
    <row r="23" spans="1:17" s="3" customFormat="1" ht="12.75" customHeight="1" x14ac:dyDescent="0.35">
      <c r="A23" s="162"/>
      <c r="B23" s="130"/>
      <c r="C23" s="131"/>
      <c r="D23" s="132"/>
      <c r="E23" s="132"/>
      <c r="F23" s="132"/>
      <c r="G23" s="130"/>
      <c r="H23" s="131"/>
      <c r="I23" s="132"/>
      <c r="J23" s="132"/>
      <c r="K23" s="132"/>
      <c r="L23" s="124"/>
      <c r="M23" s="125"/>
      <c r="N23" s="7"/>
      <c r="O23" s="7"/>
    </row>
    <row r="24" spans="1:17" s="3" customFormat="1" ht="15.5" x14ac:dyDescent="0.35">
      <c r="A24" s="161" t="s">
        <v>88</v>
      </c>
      <c r="B24" s="130"/>
      <c r="C24" s="131"/>
      <c r="D24" s="132"/>
      <c r="E24" s="132"/>
      <c r="F24" s="132"/>
      <c r="G24" s="130"/>
      <c r="H24" s="131"/>
      <c r="I24" s="132"/>
      <c r="J24" s="132"/>
      <c r="K24" s="132"/>
      <c r="L24" s="124"/>
      <c r="M24" s="125"/>
      <c r="N24" s="7"/>
      <c r="O24" s="7"/>
    </row>
    <row r="25" spans="1:17" s="3" customFormat="1" ht="15.5" x14ac:dyDescent="0.35">
      <c r="A25" s="160" t="s">
        <v>2</v>
      </c>
      <c r="B25" s="122">
        <v>713.7</v>
      </c>
      <c r="C25" s="135">
        <v>225</v>
      </c>
      <c r="D25" s="136">
        <v>1055</v>
      </c>
      <c r="E25" s="124">
        <v>1993.8</v>
      </c>
      <c r="F25" s="124">
        <v>19206.8</v>
      </c>
      <c r="G25" s="122">
        <v>792.1</v>
      </c>
      <c r="H25" s="135">
        <v>237.9</v>
      </c>
      <c r="I25" s="136">
        <v>1125.8</v>
      </c>
      <c r="J25" s="124">
        <v>2155.8000000000002</v>
      </c>
      <c r="K25" s="124">
        <v>20084.7</v>
      </c>
      <c r="L25" s="124">
        <f t="shared" ref="L25:M29" si="7">J25/E25*100</f>
        <v>108.12518808305749</v>
      </c>
      <c r="M25" s="125">
        <f t="shared" si="7"/>
        <v>104.57077701647334</v>
      </c>
      <c r="N25" s="7"/>
      <c r="O25" s="7"/>
    </row>
    <row r="26" spans="1:17" s="3" customFormat="1" ht="15.5" x14ac:dyDescent="0.35">
      <c r="A26" s="160" t="s">
        <v>75</v>
      </c>
      <c r="B26" s="122">
        <v>734.9</v>
      </c>
      <c r="C26" s="123">
        <v>237.1</v>
      </c>
      <c r="D26" s="124">
        <v>1076.9000000000001</v>
      </c>
      <c r="E26" s="124">
        <v>2048.9</v>
      </c>
      <c r="F26" s="124">
        <v>19671.7</v>
      </c>
      <c r="G26" s="122">
        <v>790</v>
      </c>
      <c r="H26" s="123">
        <v>250.1</v>
      </c>
      <c r="I26" s="124">
        <v>1127.8</v>
      </c>
      <c r="J26" s="124">
        <v>2168</v>
      </c>
      <c r="K26" s="124">
        <v>20468</v>
      </c>
      <c r="L26" s="124">
        <f t="shared" si="7"/>
        <v>105.81287520132754</v>
      </c>
      <c r="M26" s="125">
        <f t="shared" si="7"/>
        <v>104.04794705083953</v>
      </c>
      <c r="N26" s="7"/>
      <c r="O26" s="7"/>
    </row>
    <row r="27" spans="1:17" s="3" customFormat="1" ht="15.5" x14ac:dyDescent="0.35">
      <c r="A27" s="160" t="s">
        <v>4</v>
      </c>
      <c r="B27" s="122">
        <v>746.5</v>
      </c>
      <c r="C27" s="123">
        <v>242.1</v>
      </c>
      <c r="D27" s="124">
        <v>1095</v>
      </c>
      <c r="E27" s="124">
        <v>2083.5</v>
      </c>
      <c r="F27" s="124">
        <v>20031</v>
      </c>
      <c r="G27" s="122">
        <v>812.8</v>
      </c>
      <c r="H27" s="123">
        <v>250.5</v>
      </c>
      <c r="I27" s="124">
        <v>1128</v>
      </c>
      <c r="J27" s="124">
        <v>2191.1999999999998</v>
      </c>
      <c r="K27" s="124">
        <v>20545.7</v>
      </c>
      <c r="L27" s="124">
        <f t="shared" si="7"/>
        <v>105.16918646508277</v>
      </c>
      <c r="M27" s="125">
        <f t="shared" si="7"/>
        <v>102.5695172482652</v>
      </c>
      <c r="N27" s="7"/>
      <c r="O27" s="7"/>
    </row>
    <row r="28" spans="1:17" s="3" customFormat="1" ht="15.5" x14ac:dyDescent="0.35">
      <c r="A28" s="160" t="s">
        <v>76</v>
      </c>
      <c r="B28" s="122">
        <v>757.2</v>
      </c>
      <c r="C28" s="123">
        <v>239.4</v>
      </c>
      <c r="D28" s="124">
        <v>1119.3</v>
      </c>
      <c r="E28" s="124">
        <v>2115.8000000000002</v>
      </c>
      <c r="F28" s="124">
        <v>20184.900000000001</v>
      </c>
      <c r="G28" s="122">
        <v>832.3</v>
      </c>
      <c r="H28" s="123">
        <v>237.6</v>
      </c>
      <c r="I28" s="124">
        <v>1148.7</v>
      </c>
      <c r="J28" s="124">
        <v>2218.6000000000004</v>
      </c>
      <c r="K28" s="124">
        <v>20463.900000000001</v>
      </c>
      <c r="L28" s="124">
        <f t="shared" si="7"/>
        <v>104.85868229511297</v>
      </c>
      <c r="M28" s="125">
        <f t="shared" si="7"/>
        <v>101.38222136349448</v>
      </c>
      <c r="N28" s="7"/>
      <c r="O28" s="7"/>
    </row>
    <row r="29" spans="1:17" s="3" customFormat="1" ht="15" x14ac:dyDescent="0.3">
      <c r="A29" s="161" t="s">
        <v>77</v>
      </c>
      <c r="B29" s="126">
        <f t="shared" ref="B29:F29" si="8">SUM(B25:B28)/4</f>
        <v>738.07500000000005</v>
      </c>
      <c r="C29" s="127">
        <f t="shared" si="8"/>
        <v>235.9</v>
      </c>
      <c r="D29" s="128">
        <f t="shared" si="8"/>
        <v>1086.55</v>
      </c>
      <c r="E29" s="128">
        <f t="shared" si="8"/>
        <v>2060.5</v>
      </c>
      <c r="F29" s="128">
        <f t="shared" si="8"/>
        <v>19773.599999999999</v>
      </c>
      <c r="G29" s="126">
        <f t="shared" ref="G29:K29" si="9">SUM(G25:G28)/4</f>
        <v>806.8</v>
      </c>
      <c r="H29" s="127">
        <f t="shared" si="9"/>
        <v>244.02500000000001</v>
      </c>
      <c r="I29" s="128">
        <f t="shared" si="9"/>
        <v>1132.575</v>
      </c>
      <c r="J29" s="128">
        <f t="shared" si="9"/>
        <v>2183.4</v>
      </c>
      <c r="K29" s="128">
        <f t="shared" si="9"/>
        <v>20390.574999999997</v>
      </c>
      <c r="L29" s="128">
        <f t="shared" si="7"/>
        <v>105.96457170589663</v>
      </c>
      <c r="M29" s="129">
        <f t="shared" si="7"/>
        <v>103.12019561435449</v>
      </c>
      <c r="N29" s="7"/>
      <c r="O29" s="7"/>
    </row>
    <row r="30" spans="1:17" s="3" customFormat="1" ht="12.75" customHeight="1" x14ac:dyDescent="0.35">
      <c r="A30" s="162"/>
      <c r="B30" s="122"/>
      <c r="C30" s="137"/>
      <c r="D30" s="138"/>
      <c r="E30" s="138"/>
      <c r="F30" s="138"/>
      <c r="G30" s="122"/>
      <c r="H30" s="137"/>
      <c r="I30" s="138"/>
      <c r="J30" s="138"/>
      <c r="K30" s="138"/>
      <c r="L30" s="124"/>
      <c r="M30" s="125"/>
      <c r="N30" s="7"/>
      <c r="O30" s="7"/>
    </row>
    <row r="31" spans="1:17" s="3" customFormat="1" ht="15.5" x14ac:dyDescent="0.35">
      <c r="A31" s="161" t="s">
        <v>67</v>
      </c>
      <c r="B31" s="122"/>
      <c r="C31" s="123"/>
      <c r="D31" s="124"/>
      <c r="E31" s="124"/>
      <c r="F31" s="124"/>
      <c r="G31" s="122"/>
      <c r="H31" s="123"/>
      <c r="I31" s="124"/>
      <c r="J31" s="124"/>
      <c r="K31" s="124"/>
      <c r="L31" s="124"/>
      <c r="M31" s="125"/>
      <c r="N31" s="7"/>
      <c r="O31" s="7"/>
    </row>
    <row r="32" spans="1:17" s="3" customFormat="1" ht="15.5" x14ac:dyDescent="0.35">
      <c r="A32" s="160" t="s">
        <v>2</v>
      </c>
      <c r="B32" s="122">
        <v>17</v>
      </c>
      <c r="C32" s="123">
        <v>7.4</v>
      </c>
      <c r="D32" s="124">
        <v>21.2</v>
      </c>
      <c r="E32" s="124">
        <v>45.5</v>
      </c>
      <c r="F32" s="124">
        <v>797.9</v>
      </c>
      <c r="G32" s="122">
        <v>23.7</v>
      </c>
      <c r="H32" s="123">
        <v>8.8000000000000007</v>
      </c>
      <c r="I32" s="124">
        <v>29</v>
      </c>
      <c r="J32" s="124">
        <v>61.5</v>
      </c>
      <c r="K32" s="124">
        <v>827.7</v>
      </c>
      <c r="L32" s="124">
        <f t="shared" ref="L32:M36" si="10">J32/E32*100</f>
        <v>135.16483516483518</v>
      </c>
      <c r="M32" s="125">
        <f t="shared" si="10"/>
        <v>103.73480386013286</v>
      </c>
      <c r="N32" s="7"/>
      <c r="O32" s="7"/>
    </row>
    <row r="33" spans="1:15" s="3" customFormat="1" ht="15.5" x14ac:dyDescent="0.35">
      <c r="A33" s="160" t="s">
        <v>75</v>
      </c>
      <c r="B33" s="122">
        <v>16.8</v>
      </c>
      <c r="C33" s="123">
        <v>9.4</v>
      </c>
      <c r="D33" s="124">
        <v>24.4</v>
      </c>
      <c r="E33" s="124">
        <v>50.7</v>
      </c>
      <c r="F33" s="124">
        <v>811.1</v>
      </c>
      <c r="G33" s="122">
        <v>24</v>
      </c>
      <c r="H33" s="123">
        <v>11</v>
      </c>
      <c r="I33" s="124">
        <v>28.2</v>
      </c>
      <c r="J33" s="124">
        <v>63.2</v>
      </c>
      <c r="K33" s="124">
        <v>789.3</v>
      </c>
      <c r="L33" s="124">
        <f t="shared" si="10"/>
        <v>124.65483234714003</v>
      </c>
      <c r="M33" s="125">
        <f t="shared" si="10"/>
        <v>97.312291949204777</v>
      </c>
      <c r="N33" s="7"/>
      <c r="O33" s="7"/>
    </row>
    <row r="34" spans="1:15" s="3" customFormat="1" ht="15.5" x14ac:dyDescent="0.35">
      <c r="A34" s="160" t="s">
        <v>4</v>
      </c>
      <c r="B34" s="122">
        <v>18.7</v>
      </c>
      <c r="C34" s="123">
        <v>7.6</v>
      </c>
      <c r="D34" s="124">
        <v>29.4</v>
      </c>
      <c r="E34" s="124">
        <v>55.6</v>
      </c>
      <c r="F34" s="124">
        <v>761.5</v>
      </c>
      <c r="G34" s="122">
        <v>18.7</v>
      </c>
      <c r="H34" s="123">
        <v>9.4</v>
      </c>
      <c r="I34" s="124">
        <v>25.6</v>
      </c>
      <c r="J34" s="124">
        <v>53.7</v>
      </c>
      <c r="K34" s="124">
        <v>729</v>
      </c>
      <c r="L34" s="124">
        <f t="shared" si="10"/>
        <v>96.582733812949641</v>
      </c>
      <c r="M34" s="125">
        <f t="shared" si="10"/>
        <v>95.732107682206163</v>
      </c>
      <c r="N34" s="7"/>
      <c r="O34" s="7"/>
    </row>
    <row r="35" spans="1:15" s="3" customFormat="1" ht="15.5" x14ac:dyDescent="0.35">
      <c r="A35" s="160" t="s">
        <v>76</v>
      </c>
      <c r="B35" s="122">
        <v>18.7</v>
      </c>
      <c r="C35" s="135">
        <v>7.8</v>
      </c>
      <c r="D35" s="136">
        <v>27.6</v>
      </c>
      <c r="E35" s="124">
        <v>54.1</v>
      </c>
      <c r="F35" s="124">
        <v>840.1</v>
      </c>
      <c r="G35" s="122">
        <v>14.2</v>
      </c>
      <c r="H35" s="135">
        <v>9.8000000000000007</v>
      </c>
      <c r="I35" s="136">
        <v>25.9</v>
      </c>
      <c r="J35" s="124">
        <v>49.9</v>
      </c>
      <c r="K35" s="124">
        <v>753.2</v>
      </c>
      <c r="L35" s="124">
        <f t="shared" si="10"/>
        <v>92.236598890942687</v>
      </c>
      <c r="M35" s="125">
        <f t="shared" si="10"/>
        <v>89.65599333412689</v>
      </c>
      <c r="N35" s="7"/>
      <c r="O35" s="7"/>
    </row>
    <row r="36" spans="1:15" s="3" customFormat="1" ht="15" x14ac:dyDescent="0.3">
      <c r="A36" s="161" t="s">
        <v>77</v>
      </c>
      <c r="B36" s="126">
        <f t="shared" ref="B36:F36" si="11">SUM(B32:B35)/4</f>
        <v>17.8</v>
      </c>
      <c r="C36" s="127">
        <f t="shared" si="11"/>
        <v>8.0499999999999989</v>
      </c>
      <c r="D36" s="128">
        <f t="shared" si="11"/>
        <v>25.65</v>
      </c>
      <c r="E36" s="128">
        <f t="shared" si="11"/>
        <v>51.475000000000001</v>
      </c>
      <c r="F36" s="128">
        <f t="shared" si="11"/>
        <v>802.65</v>
      </c>
      <c r="G36" s="126">
        <f t="shared" ref="G36:K36" si="12">SUM(G32:G35)/4</f>
        <v>20.150000000000002</v>
      </c>
      <c r="H36" s="127">
        <f t="shared" si="12"/>
        <v>9.75</v>
      </c>
      <c r="I36" s="128">
        <f t="shared" si="12"/>
        <v>27.175000000000004</v>
      </c>
      <c r="J36" s="128">
        <f t="shared" si="12"/>
        <v>57.075000000000003</v>
      </c>
      <c r="K36" s="128">
        <f t="shared" si="12"/>
        <v>774.8</v>
      </c>
      <c r="L36" s="128">
        <f t="shared" si="10"/>
        <v>110.87906750849928</v>
      </c>
      <c r="M36" s="129">
        <f t="shared" si="10"/>
        <v>96.530243568180396</v>
      </c>
      <c r="N36" s="7"/>
      <c r="O36" s="7"/>
    </row>
    <row r="37" spans="1:15" s="3" customFormat="1" ht="15.5" x14ac:dyDescent="0.35">
      <c r="A37" s="160" t="s">
        <v>83</v>
      </c>
      <c r="B37" s="139"/>
      <c r="C37" s="135"/>
      <c r="D37" s="136"/>
      <c r="E37" s="132"/>
      <c r="F37" s="132"/>
      <c r="G37" s="139"/>
      <c r="H37" s="135"/>
      <c r="I37" s="136"/>
      <c r="J37" s="132"/>
      <c r="K37" s="132"/>
      <c r="L37" s="124"/>
      <c r="M37" s="125"/>
      <c r="N37" s="7"/>
      <c r="O37" s="7"/>
    </row>
    <row r="38" spans="1:15" s="3" customFormat="1" ht="15.5" x14ac:dyDescent="0.35">
      <c r="A38" s="160" t="s">
        <v>78</v>
      </c>
      <c r="B38" s="139">
        <f t="shared" ref="B38:K38" si="13">B36/B29*100</f>
        <v>2.4116790299088846</v>
      </c>
      <c r="C38" s="135">
        <f t="shared" si="13"/>
        <v>3.4124629080118685</v>
      </c>
      <c r="D38" s="136">
        <f t="shared" si="13"/>
        <v>2.3606828954028809</v>
      </c>
      <c r="E38" s="136">
        <f t="shared" si="13"/>
        <v>2.4981800533851009</v>
      </c>
      <c r="F38" s="136">
        <f t="shared" si="13"/>
        <v>4.0592001456487443</v>
      </c>
      <c r="G38" s="139">
        <f t="shared" si="13"/>
        <v>2.4975210708973727</v>
      </c>
      <c r="H38" s="135">
        <f t="shared" si="13"/>
        <v>3.9954922651367686</v>
      </c>
      <c r="I38" s="136">
        <f t="shared" si="13"/>
        <v>2.3993995982606009</v>
      </c>
      <c r="J38" s="136">
        <f t="shared" si="13"/>
        <v>2.6140423193184938</v>
      </c>
      <c r="K38" s="136">
        <f t="shared" si="13"/>
        <v>3.799794758117415</v>
      </c>
      <c r="L38" s="133" t="s">
        <v>5</v>
      </c>
      <c r="M38" s="134" t="s">
        <v>5</v>
      </c>
      <c r="N38" s="7"/>
      <c r="O38" s="7"/>
    </row>
    <row r="39" spans="1:15" s="3" customFormat="1" ht="12.75" customHeight="1" x14ac:dyDescent="0.35">
      <c r="A39" s="162"/>
      <c r="B39" s="130"/>
      <c r="C39" s="131"/>
      <c r="D39" s="132"/>
      <c r="E39" s="132"/>
      <c r="F39" s="132"/>
      <c r="G39" s="130"/>
      <c r="H39" s="131"/>
      <c r="I39" s="132"/>
      <c r="J39" s="132"/>
      <c r="K39" s="132"/>
      <c r="L39" s="124"/>
      <c r="M39" s="125"/>
      <c r="N39" s="7"/>
      <c r="O39" s="7"/>
    </row>
    <row r="40" spans="1:15" s="3" customFormat="1" ht="15.5" x14ac:dyDescent="0.35">
      <c r="A40" s="161" t="s">
        <v>89</v>
      </c>
      <c r="B40" s="130"/>
      <c r="C40" s="140"/>
      <c r="D40" s="141"/>
      <c r="E40" s="141"/>
      <c r="F40" s="141"/>
      <c r="G40" s="130"/>
      <c r="H40" s="140"/>
      <c r="I40" s="141"/>
      <c r="J40" s="141"/>
      <c r="K40" s="141"/>
      <c r="L40" s="124"/>
      <c r="M40" s="125"/>
      <c r="N40" s="7"/>
      <c r="O40" s="7"/>
    </row>
    <row r="41" spans="1:15" s="3" customFormat="1" ht="15.5" x14ac:dyDescent="0.35">
      <c r="A41" s="160" t="s">
        <v>2</v>
      </c>
      <c r="B41" s="122">
        <f>B9-B25</f>
        <v>169.29999999999995</v>
      </c>
      <c r="C41" s="123">
        <f t="shared" ref="C41:D41" si="14">C9-C25</f>
        <v>42.5</v>
      </c>
      <c r="D41" s="124">
        <f t="shared" si="14"/>
        <v>182.59999999999991</v>
      </c>
      <c r="E41" s="124">
        <v>394.3</v>
      </c>
      <c r="F41" s="124">
        <f t="shared" ref="F41:I44" si="15">F9-F25</f>
        <v>3653.9000000000015</v>
      </c>
      <c r="G41" s="122">
        <f>G9-G25</f>
        <v>137.39999999999998</v>
      </c>
      <c r="H41" s="123">
        <f t="shared" ref="H41:I41" si="16">H9-H25</f>
        <v>31.900000000000006</v>
      </c>
      <c r="I41" s="124">
        <f t="shared" si="16"/>
        <v>148.5</v>
      </c>
      <c r="J41" s="124">
        <v>317.79999999999984</v>
      </c>
      <c r="K41" s="124">
        <v>3174.7</v>
      </c>
      <c r="L41" s="124">
        <f t="shared" ref="L41:M45" si="17">J41/E41*100</f>
        <v>80.598529038802909</v>
      </c>
      <c r="M41" s="125">
        <f t="shared" si="17"/>
        <v>86.885245901639308</v>
      </c>
      <c r="N41" s="7"/>
      <c r="O41" s="7"/>
    </row>
    <row r="42" spans="1:15" s="3" customFormat="1" ht="15.5" x14ac:dyDescent="0.35">
      <c r="A42" s="160" t="s">
        <v>75</v>
      </c>
      <c r="B42" s="122">
        <f t="shared" ref="B42:D44" si="18">B10-B26</f>
        <v>160.60000000000002</v>
      </c>
      <c r="C42" s="123">
        <f t="shared" si="18"/>
        <v>42.500000000000028</v>
      </c>
      <c r="D42" s="124">
        <f t="shared" si="18"/>
        <v>206.79999999999995</v>
      </c>
      <c r="E42" s="124">
        <v>409.9</v>
      </c>
      <c r="F42" s="124">
        <f t="shared" si="15"/>
        <v>3543.7999999999993</v>
      </c>
      <c r="G42" s="122">
        <f t="shared" si="15"/>
        <v>130</v>
      </c>
      <c r="H42" s="123">
        <f t="shared" si="15"/>
        <v>29.500000000000028</v>
      </c>
      <c r="I42" s="124">
        <f t="shared" si="15"/>
        <v>159.10000000000014</v>
      </c>
      <c r="J42" s="124">
        <v>318.5999999999998</v>
      </c>
      <c r="K42" s="124">
        <v>2919.4</v>
      </c>
      <c r="L42" s="124">
        <f t="shared" si="17"/>
        <v>77.726274701146579</v>
      </c>
      <c r="M42" s="125">
        <f t="shared" si="17"/>
        <v>82.380495513290839</v>
      </c>
      <c r="N42" s="7"/>
      <c r="O42" s="7"/>
    </row>
    <row r="43" spans="1:15" s="3" customFormat="1" ht="15.5" x14ac:dyDescent="0.35">
      <c r="A43" s="160" t="s">
        <v>4</v>
      </c>
      <c r="B43" s="122">
        <f t="shared" si="18"/>
        <v>168.60000000000002</v>
      </c>
      <c r="C43" s="123">
        <f t="shared" si="18"/>
        <v>34.700000000000017</v>
      </c>
      <c r="D43" s="124">
        <f t="shared" si="18"/>
        <v>197.20000000000005</v>
      </c>
      <c r="E43" s="124">
        <v>400.5</v>
      </c>
      <c r="F43" s="124">
        <f t="shared" si="15"/>
        <v>3416.7000000000007</v>
      </c>
      <c r="G43" s="122">
        <f t="shared" si="15"/>
        <v>128</v>
      </c>
      <c r="H43" s="123">
        <f t="shared" si="15"/>
        <v>33.5</v>
      </c>
      <c r="I43" s="124">
        <f t="shared" si="15"/>
        <v>180.29999999999995</v>
      </c>
      <c r="J43" s="124">
        <v>341.89999999999986</v>
      </c>
      <c r="K43" s="124">
        <v>2980.2</v>
      </c>
      <c r="L43" s="124">
        <f t="shared" si="17"/>
        <v>85.368289637952515</v>
      </c>
      <c r="M43" s="125">
        <f t="shared" si="17"/>
        <v>87.224514882781605</v>
      </c>
      <c r="N43" s="7"/>
      <c r="O43" s="7"/>
    </row>
    <row r="44" spans="1:15" s="3" customFormat="1" ht="15.5" x14ac:dyDescent="0.35">
      <c r="A44" s="160" t="s">
        <v>76</v>
      </c>
      <c r="B44" s="122">
        <f t="shared" si="18"/>
        <v>172.19999999999993</v>
      </c>
      <c r="C44" s="135">
        <f t="shared" si="18"/>
        <v>30.200000000000017</v>
      </c>
      <c r="D44" s="136">
        <f t="shared" si="18"/>
        <v>153.29999999999995</v>
      </c>
      <c r="E44" s="124">
        <v>355.8</v>
      </c>
      <c r="F44" s="124">
        <f t="shared" si="15"/>
        <v>3103.8999999999978</v>
      </c>
      <c r="G44" s="122">
        <f t="shared" si="15"/>
        <v>149.40000000000009</v>
      </c>
      <c r="H44" s="135">
        <f t="shared" si="15"/>
        <v>37.299999999999983</v>
      </c>
      <c r="I44" s="136">
        <f t="shared" si="15"/>
        <v>160.5</v>
      </c>
      <c r="J44" s="124">
        <v>347.09999999999991</v>
      </c>
      <c r="K44" s="124">
        <v>3024</v>
      </c>
      <c r="L44" s="124">
        <f t="shared" si="17"/>
        <v>97.554806070826288</v>
      </c>
      <c r="M44" s="125">
        <f t="shared" si="17"/>
        <v>97.425819130771032</v>
      </c>
      <c r="N44" s="7"/>
      <c r="O44" s="7"/>
    </row>
    <row r="45" spans="1:15" s="3" customFormat="1" ht="15" x14ac:dyDescent="0.3">
      <c r="A45" s="161" t="s">
        <v>77</v>
      </c>
      <c r="B45" s="126">
        <f t="shared" ref="B45:F45" si="19">SUM(B41:B44)/4</f>
        <v>167.67499999999998</v>
      </c>
      <c r="C45" s="127">
        <f t="shared" si="19"/>
        <v>37.475000000000016</v>
      </c>
      <c r="D45" s="128">
        <f t="shared" si="19"/>
        <v>184.97499999999997</v>
      </c>
      <c r="E45" s="128">
        <f t="shared" si="19"/>
        <v>390.125</v>
      </c>
      <c r="F45" s="128">
        <f t="shared" si="19"/>
        <v>3429.5749999999998</v>
      </c>
      <c r="G45" s="126">
        <f t="shared" ref="G45:K45" si="20">SUM(G41:G44)/4</f>
        <v>136.20000000000002</v>
      </c>
      <c r="H45" s="127">
        <f t="shared" si="20"/>
        <v>33.050000000000004</v>
      </c>
      <c r="I45" s="128">
        <f t="shared" si="20"/>
        <v>162.10000000000002</v>
      </c>
      <c r="J45" s="128">
        <f t="shared" si="20"/>
        <v>331.34999999999985</v>
      </c>
      <c r="K45" s="128">
        <f t="shared" si="20"/>
        <v>3024.5749999999998</v>
      </c>
      <c r="L45" s="128">
        <f t="shared" si="17"/>
        <v>84.934315924383171</v>
      </c>
      <c r="M45" s="129">
        <f t="shared" si="17"/>
        <v>88.190956605410292</v>
      </c>
      <c r="N45" s="7"/>
      <c r="O45" s="7"/>
    </row>
    <row r="46" spans="1:15" s="3" customFormat="1" ht="12.75" customHeight="1" x14ac:dyDescent="0.35">
      <c r="A46" s="162"/>
      <c r="B46" s="130"/>
      <c r="C46" s="131"/>
      <c r="D46" s="132"/>
      <c r="E46" s="132"/>
      <c r="F46" s="132"/>
      <c r="G46" s="130"/>
      <c r="H46" s="131"/>
      <c r="I46" s="132"/>
      <c r="J46" s="132"/>
      <c r="K46" s="132"/>
      <c r="L46" s="124"/>
      <c r="M46" s="125"/>
      <c r="N46" s="7"/>
      <c r="O46" s="7"/>
    </row>
    <row r="47" spans="1:15" s="3" customFormat="1" ht="15.5" x14ac:dyDescent="0.35">
      <c r="A47" s="161" t="s">
        <v>84</v>
      </c>
      <c r="B47" s="139"/>
      <c r="C47" s="135"/>
      <c r="D47" s="136"/>
      <c r="E47" s="136"/>
      <c r="F47" s="136"/>
      <c r="G47" s="139"/>
      <c r="H47" s="135"/>
      <c r="I47" s="136"/>
      <c r="J47" s="136"/>
      <c r="K47" s="136"/>
      <c r="L47" s="124"/>
      <c r="M47" s="125"/>
      <c r="N47" s="7"/>
      <c r="O47" s="7"/>
    </row>
    <row r="48" spans="1:15" s="3" customFormat="1" ht="15.5" x14ac:dyDescent="0.35">
      <c r="A48" s="160" t="s">
        <v>2</v>
      </c>
      <c r="B48" s="122">
        <f>B16-B32</f>
        <v>1.6000000000000014</v>
      </c>
      <c r="C48" s="123">
        <f t="shared" ref="C48:D48" si="21">C16-C32</f>
        <v>1.5</v>
      </c>
      <c r="D48" s="124">
        <f t="shared" si="21"/>
        <v>6.8000000000000007</v>
      </c>
      <c r="E48" s="124">
        <v>10.1</v>
      </c>
      <c r="F48" s="124">
        <f t="shared" ref="F48:I51" si="22">F16-F32</f>
        <v>187.70000000000005</v>
      </c>
      <c r="G48" s="122">
        <f>G16-G32</f>
        <v>8.5000000000000036</v>
      </c>
      <c r="H48" s="123">
        <f t="shared" ref="H48:I48" si="23">H16-H32</f>
        <v>0</v>
      </c>
      <c r="I48" s="124">
        <f t="shared" si="23"/>
        <v>1.1999999999999993</v>
      </c>
      <c r="J48" s="124">
        <v>9.7000000000000028</v>
      </c>
      <c r="K48" s="124">
        <v>154.80000000000001</v>
      </c>
      <c r="L48" s="124">
        <f t="shared" ref="L48:M52" si="24">J48/E48*100</f>
        <v>96.039603960396065</v>
      </c>
      <c r="M48" s="125">
        <f t="shared" si="24"/>
        <v>82.472029834842814</v>
      </c>
      <c r="N48" s="7"/>
      <c r="O48" s="7"/>
    </row>
    <row r="49" spans="1:15" s="3" customFormat="1" ht="15.5" x14ac:dyDescent="0.35">
      <c r="A49" s="160" t="s">
        <v>75</v>
      </c>
      <c r="B49" s="122">
        <f t="shared" ref="B49:D51" si="25">B17-B33</f>
        <v>3</v>
      </c>
      <c r="C49" s="123">
        <f t="shared" si="25"/>
        <v>2</v>
      </c>
      <c r="D49" s="124">
        <f t="shared" si="25"/>
        <v>6.1000000000000014</v>
      </c>
      <c r="E49" s="124">
        <v>11.1</v>
      </c>
      <c r="F49" s="124">
        <f t="shared" si="22"/>
        <v>165.60000000000002</v>
      </c>
      <c r="G49" s="122">
        <f t="shared" si="22"/>
        <v>8.7000000000000028</v>
      </c>
      <c r="H49" s="123">
        <f t="shared" si="22"/>
        <v>0</v>
      </c>
      <c r="I49" s="124">
        <f t="shared" si="22"/>
        <v>4.4000000000000021</v>
      </c>
      <c r="J49" s="124">
        <v>13.2</v>
      </c>
      <c r="K49" s="124">
        <v>144.80000000000001</v>
      </c>
      <c r="L49" s="124">
        <f t="shared" si="24"/>
        <v>118.91891891891892</v>
      </c>
      <c r="M49" s="125">
        <f t="shared" si="24"/>
        <v>87.439613526570042</v>
      </c>
      <c r="N49" s="7"/>
      <c r="O49" s="7"/>
    </row>
    <row r="50" spans="1:15" s="3" customFormat="1" ht="15.5" x14ac:dyDescent="0.35">
      <c r="A50" s="160" t="s">
        <v>4</v>
      </c>
      <c r="B50" s="122">
        <f t="shared" si="25"/>
        <v>9.1999999999999993</v>
      </c>
      <c r="C50" s="123">
        <f t="shared" si="25"/>
        <v>0.80000000000000071</v>
      </c>
      <c r="D50" s="124">
        <f t="shared" si="25"/>
        <v>3.5</v>
      </c>
      <c r="E50" s="124">
        <v>13.6</v>
      </c>
      <c r="F50" s="124">
        <f t="shared" si="22"/>
        <v>194.39999999999998</v>
      </c>
      <c r="G50" s="122">
        <f t="shared" si="22"/>
        <v>9.5</v>
      </c>
      <c r="H50" s="123">
        <f t="shared" si="22"/>
        <v>0.5</v>
      </c>
      <c r="I50" s="124">
        <f t="shared" si="22"/>
        <v>5.8999999999999986</v>
      </c>
      <c r="J50" s="124">
        <v>15.900000000000004</v>
      </c>
      <c r="K50" s="124">
        <v>159.30000000000001</v>
      </c>
      <c r="L50" s="124">
        <f t="shared" si="24"/>
        <v>116.91176470588238</v>
      </c>
      <c r="M50" s="125">
        <f t="shared" si="24"/>
        <v>81.944444444444457</v>
      </c>
      <c r="N50" s="7"/>
      <c r="O50" s="7"/>
    </row>
    <row r="51" spans="1:15" s="3" customFormat="1" ht="15.5" x14ac:dyDescent="0.35">
      <c r="A51" s="160" t="s">
        <v>76</v>
      </c>
      <c r="B51" s="122">
        <f t="shared" si="25"/>
        <v>8.6000000000000014</v>
      </c>
      <c r="C51" s="135">
        <f t="shared" si="25"/>
        <v>0.20000000000000018</v>
      </c>
      <c r="D51" s="136">
        <f t="shared" si="25"/>
        <v>7.1999999999999957</v>
      </c>
      <c r="E51" s="124">
        <v>16.100000000000001</v>
      </c>
      <c r="F51" s="124">
        <f t="shared" si="22"/>
        <v>161.10000000000002</v>
      </c>
      <c r="G51" s="122">
        <f t="shared" si="22"/>
        <v>9.1999999999999993</v>
      </c>
      <c r="H51" s="135">
        <f t="shared" si="22"/>
        <v>0.59999999999999964</v>
      </c>
      <c r="I51" s="136">
        <f t="shared" si="22"/>
        <v>5</v>
      </c>
      <c r="J51" s="124">
        <v>14.900000000000002</v>
      </c>
      <c r="K51" s="124">
        <v>145.6</v>
      </c>
      <c r="L51" s="124">
        <f>J51/E51*100</f>
        <v>92.546583850931682</v>
      </c>
      <c r="M51" s="125">
        <f t="shared" si="24"/>
        <v>90.378646803227795</v>
      </c>
      <c r="N51" s="7"/>
      <c r="O51" s="7"/>
    </row>
    <row r="52" spans="1:15" s="3" customFormat="1" ht="15" x14ac:dyDescent="0.3">
      <c r="A52" s="161" t="s">
        <v>77</v>
      </c>
      <c r="B52" s="126">
        <f>SUM(B48:B51)/4</f>
        <v>5.6000000000000005</v>
      </c>
      <c r="C52" s="127">
        <f>SUM(C48:C51)/4</f>
        <v>1.1250000000000002</v>
      </c>
      <c r="D52" s="128">
        <f>SUM(D48:D51)/4</f>
        <v>5.8999999999999995</v>
      </c>
      <c r="E52" s="128">
        <f>SUM(E48:E51)/4</f>
        <v>12.725</v>
      </c>
      <c r="F52" s="128">
        <f>F20-F36</f>
        <v>177.20000000000016</v>
      </c>
      <c r="G52" s="126">
        <f>SUM(G48:G51)/4</f>
        <v>8.9750000000000014</v>
      </c>
      <c r="H52" s="127">
        <f>SUM(H48:H51)/4</f>
        <v>0.27499999999999991</v>
      </c>
      <c r="I52" s="128">
        <f>SUM(I48:I51)/4</f>
        <v>4.125</v>
      </c>
      <c r="J52" s="128">
        <f>SUM(J48:J51)/4</f>
        <v>13.425000000000001</v>
      </c>
      <c r="K52" s="128">
        <f>K20-K36</f>
        <v>151.125</v>
      </c>
      <c r="L52" s="128">
        <f t="shared" si="24"/>
        <v>105.50098231827111</v>
      </c>
      <c r="M52" s="129">
        <f t="shared" si="24"/>
        <v>85.284988713318214</v>
      </c>
      <c r="N52" s="7"/>
      <c r="O52" s="7"/>
    </row>
    <row r="53" spans="1:15" s="3" customFormat="1" ht="15.5" x14ac:dyDescent="0.35">
      <c r="A53" s="160" t="s">
        <v>85</v>
      </c>
      <c r="B53" s="142"/>
      <c r="C53" s="131"/>
      <c r="D53" s="132"/>
      <c r="E53" s="132"/>
      <c r="F53" s="132"/>
      <c r="G53" s="142"/>
      <c r="H53" s="131"/>
      <c r="I53" s="132"/>
      <c r="J53" s="132"/>
      <c r="K53" s="132"/>
      <c r="L53" s="124"/>
      <c r="M53" s="125"/>
    </row>
    <row r="54" spans="1:15" s="3" customFormat="1" ht="15.5" x14ac:dyDescent="0.35">
      <c r="A54" s="160" t="s">
        <v>78</v>
      </c>
      <c r="B54" s="139">
        <f t="shared" ref="B54:K54" si="26">B52/B45*100</f>
        <v>3.3397942448188465</v>
      </c>
      <c r="C54" s="135">
        <f t="shared" si="26"/>
        <v>3.0020013342228147</v>
      </c>
      <c r="D54" s="136">
        <f t="shared" si="26"/>
        <v>3.189620218948507</v>
      </c>
      <c r="E54" s="136">
        <f t="shared" si="26"/>
        <v>3.261775072092278</v>
      </c>
      <c r="F54" s="136">
        <f t="shared" si="26"/>
        <v>5.1668209617809842</v>
      </c>
      <c r="G54" s="139">
        <f t="shared" si="26"/>
        <v>6.5895741556534508</v>
      </c>
      <c r="H54" s="135">
        <f t="shared" si="26"/>
        <v>0.83207261724659565</v>
      </c>
      <c r="I54" s="136">
        <f t="shared" si="26"/>
        <v>2.544725478099938</v>
      </c>
      <c r="J54" s="136">
        <f t="shared" si="26"/>
        <v>4.0516070620190154</v>
      </c>
      <c r="K54" s="136">
        <f t="shared" si="26"/>
        <v>4.9965697660001824</v>
      </c>
      <c r="L54" s="143" t="s">
        <v>5</v>
      </c>
      <c r="M54" s="144" t="s">
        <v>5</v>
      </c>
    </row>
    <row r="55" spans="1:15" s="3" customFormat="1" ht="12" customHeight="1" x14ac:dyDescent="0.35">
      <c r="A55" s="162"/>
      <c r="B55" s="122"/>
      <c r="C55" s="123"/>
      <c r="D55" s="124"/>
      <c r="E55" s="124"/>
      <c r="F55" s="125"/>
      <c r="G55" s="122"/>
      <c r="H55" s="123"/>
      <c r="I55" s="124"/>
      <c r="J55" s="124"/>
      <c r="K55" s="125"/>
      <c r="L55" s="143"/>
      <c r="M55" s="144"/>
    </row>
    <row r="56" spans="1:15" s="3" customFormat="1" ht="12.75" customHeight="1" x14ac:dyDescent="0.3">
      <c r="A56" s="161" t="s">
        <v>79</v>
      </c>
      <c r="B56" s="126">
        <f t="shared" ref="B56:D56" si="27">B45/B13*100</f>
        <v>18.512282638697211</v>
      </c>
      <c r="C56" s="127">
        <f t="shared" si="27"/>
        <v>13.708276177411985</v>
      </c>
      <c r="D56" s="145">
        <f t="shared" si="27"/>
        <v>14.547492184581504</v>
      </c>
      <c r="E56" s="126">
        <f>E45/E13*100</f>
        <v>15.91940831420556</v>
      </c>
      <c r="F56" s="129">
        <f>F45/F13*100</f>
        <v>14.78062808214824</v>
      </c>
      <c r="G56" s="126">
        <f t="shared" ref="G56:I56" si="28">G45/G13*100</f>
        <v>14.443266171792155</v>
      </c>
      <c r="H56" s="127">
        <f t="shared" si="28"/>
        <v>11.928178291076422</v>
      </c>
      <c r="I56" s="145">
        <f t="shared" si="28"/>
        <v>12.520516731998379</v>
      </c>
      <c r="J56" s="126">
        <f>J45/J13*100</f>
        <v>13.176260065612876</v>
      </c>
      <c r="K56" s="129">
        <f>K45/K13*100</f>
        <v>12.917171147739817</v>
      </c>
      <c r="L56" s="146" t="s">
        <v>5</v>
      </c>
      <c r="M56" s="147" t="s">
        <v>5</v>
      </c>
    </row>
    <row r="57" spans="1:15" s="3" customFormat="1" ht="9.75" customHeight="1" x14ac:dyDescent="0.3">
      <c r="A57" s="161"/>
      <c r="B57" s="126"/>
      <c r="C57" s="127"/>
      <c r="D57" s="145"/>
      <c r="E57" s="126"/>
      <c r="F57" s="129"/>
      <c r="G57" s="126"/>
      <c r="H57" s="127"/>
      <c r="I57" s="145"/>
      <c r="J57" s="126"/>
      <c r="K57" s="129"/>
      <c r="L57" s="146"/>
      <c r="M57" s="147"/>
    </row>
    <row r="58" spans="1:15" s="3" customFormat="1" ht="16.5" customHeight="1" thickBot="1" x14ac:dyDescent="0.35">
      <c r="A58" s="163" t="s">
        <v>80</v>
      </c>
      <c r="B58" s="148">
        <f>B52/B20*100</f>
        <v>23.931623931623932</v>
      </c>
      <c r="C58" s="149">
        <f t="shared" ref="C58:F58" si="29">C52/C20*100</f>
        <v>12.261580381471392</v>
      </c>
      <c r="D58" s="150">
        <f t="shared" si="29"/>
        <v>18.700475435816163</v>
      </c>
      <c r="E58" s="148">
        <f t="shared" si="29"/>
        <v>19.820872274143301</v>
      </c>
      <c r="F58" s="151">
        <f t="shared" si="29"/>
        <v>18.0844006735725</v>
      </c>
      <c r="G58" s="148">
        <f>G52/G20*100</f>
        <v>30.815450643776831</v>
      </c>
      <c r="H58" s="149">
        <f t="shared" ref="H58:K58" si="30">H52/H20*100</f>
        <v>2.7431421446384032</v>
      </c>
      <c r="I58" s="150">
        <f t="shared" si="30"/>
        <v>13.178913738019171</v>
      </c>
      <c r="J58" s="148">
        <f t="shared" si="30"/>
        <v>19.042553191489358</v>
      </c>
      <c r="K58" s="151">
        <f t="shared" si="30"/>
        <v>16.32151632151632</v>
      </c>
      <c r="L58" s="152" t="s">
        <v>5</v>
      </c>
      <c r="M58" s="153" t="s">
        <v>5</v>
      </c>
    </row>
    <row r="59" spans="1:15" ht="20.25" customHeight="1" x14ac:dyDescent="0.3">
      <c r="A59" s="260" t="s">
        <v>81</v>
      </c>
      <c r="B59" s="164"/>
      <c r="C59" s="164"/>
      <c r="D59" s="165"/>
      <c r="E59" s="164"/>
      <c r="F59" s="164"/>
      <c r="G59" s="164"/>
      <c r="H59" s="164"/>
      <c r="I59" s="164"/>
      <c r="J59" s="164"/>
      <c r="K59" s="164"/>
      <c r="L59" s="164"/>
      <c r="M59" s="164"/>
    </row>
    <row r="60" spans="1:15" ht="14" x14ac:dyDescent="0.3">
      <c r="A60" s="2" t="s">
        <v>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5535" ht="14" x14ac:dyDescent="0.3"/>
  </sheetData>
  <sheetProtection selectLockedCells="1" selectUnlockedCells="1"/>
  <mergeCells count="17">
    <mergeCell ref="H6:H7"/>
    <mergeCell ref="I6:I7"/>
    <mergeCell ref="L5:M5"/>
    <mergeCell ref="L6:M6"/>
    <mergeCell ref="A2:M2"/>
    <mergeCell ref="A3:M3"/>
    <mergeCell ref="A5:A7"/>
    <mergeCell ref="B5:F5"/>
    <mergeCell ref="G5:K5"/>
    <mergeCell ref="B6:B7"/>
    <mergeCell ref="C6:C7"/>
    <mergeCell ref="D6:D7"/>
    <mergeCell ref="E6:E7"/>
    <mergeCell ref="J6:J7"/>
    <mergeCell ref="K6:K7"/>
    <mergeCell ref="F6:F7"/>
    <mergeCell ref="G6:G7"/>
  </mergeCells>
  <phoneticPr fontId="0" type="noConversion"/>
  <printOptions horizontalCentered="1"/>
  <pageMargins left="0.39370078740157483" right="0.39370078740157483" top="0.51181102362204722" bottom="0.31496062992125984" header="0.51181102362204722" footer="0.31496062992125984"/>
  <pageSetup paperSize="9" scale="6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5536"/>
  <sheetViews>
    <sheetView defaultGridColor="0" view="pageBreakPreview" colorId="18" zoomScale="75" zoomScaleNormal="68" workbookViewId="0"/>
  </sheetViews>
  <sheetFormatPr baseColWidth="10" defaultColWidth="12.7265625" defaultRowHeight="9" customHeight="1" x14ac:dyDescent="0.3"/>
  <cols>
    <col min="1" max="1" width="51.26953125" style="1" customWidth="1"/>
    <col min="2" max="5" width="15.7265625" style="1" customWidth="1"/>
    <col min="6" max="16384" width="12.7265625" style="1"/>
  </cols>
  <sheetData>
    <row r="1" spans="1:7" ht="14" x14ac:dyDescent="0.3">
      <c r="A1" s="154" t="s">
        <v>74</v>
      </c>
      <c r="B1" s="155"/>
      <c r="C1" s="155"/>
      <c r="D1" s="155"/>
      <c r="E1" s="155"/>
    </row>
    <row r="2" spans="1:7" ht="7" customHeight="1" x14ac:dyDescent="0.3">
      <c r="A2" s="154"/>
      <c r="B2" s="155"/>
      <c r="C2" s="155"/>
      <c r="D2" s="155"/>
      <c r="E2" s="155"/>
    </row>
    <row r="3" spans="1:7" ht="15.75" customHeight="1" x14ac:dyDescent="0.3">
      <c r="A3" s="313" t="s">
        <v>86</v>
      </c>
      <c r="B3" s="313"/>
      <c r="C3" s="313"/>
      <c r="D3" s="313"/>
      <c r="E3" s="313"/>
    </row>
    <row r="4" spans="1:7" ht="15.75" customHeight="1" x14ac:dyDescent="0.3">
      <c r="A4" s="313" t="s">
        <v>143</v>
      </c>
      <c r="B4" s="313"/>
      <c r="C4" s="313"/>
      <c r="D4" s="313"/>
      <c r="E4" s="313"/>
    </row>
    <row r="5" spans="1:7" ht="10" customHeight="1" thickBot="1" x14ac:dyDescent="0.35">
      <c r="A5" s="157"/>
      <c r="B5" s="158"/>
      <c r="C5" s="158"/>
      <c r="D5" s="158"/>
      <c r="E5" s="158"/>
    </row>
    <row r="6" spans="1:7" s="3" customFormat="1" ht="20.25" customHeight="1" thickBot="1" x14ac:dyDescent="0.35">
      <c r="A6" s="314"/>
      <c r="B6" s="325" t="s">
        <v>0</v>
      </c>
      <c r="C6" s="326"/>
      <c r="D6" s="325" t="s">
        <v>57</v>
      </c>
      <c r="E6" s="326"/>
    </row>
    <row r="7" spans="1:7" s="3" customFormat="1" ht="16.5" customHeight="1" x14ac:dyDescent="0.3">
      <c r="A7" s="315"/>
      <c r="B7" s="309" t="s">
        <v>55</v>
      </c>
      <c r="C7" s="309" t="s">
        <v>56</v>
      </c>
      <c r="D7" s="324" t="s">
        <v>55</v>
      </c>
      <c r="E7" s="309" t="s">
        <v>56</v>
      </c>
    </row>
    <row r="8" spans="1:7" s="3" customFormat="1" ht="17.25" customHeight="1" thickBot="1" x14ac:dyDescent="0.35">
      <c r="A8" s="316"/>
      <c r="B8" s="310"/>
      <c r="C8" s="310"/>
      <c r="D8" s="310"/>
      <c r="E8" s="310"/>
    </row>
    <row r="9" spans="1:7" s="3" customFormat="1" ht="21" customHeight="1" x14ac:dyDescent="0.35">
      <c r="A9" s="159" t="s">
        <v>64</v>
      </c>
      <c r="B9" s="166"/>
      <c r="C9" s="166"/>
      <c r="D9" s="167"/>
      <c r="E9" s="166"/>
      <c r="G9" s="9"/>
    </row>
    <row r="10" spans="1:7" s="3" customFormat="1" ht="15.5" x14ac:dyDescent="0.35">
      <c r="A10" s="160" t="s">
        <v>2</v>
      </c>
      <c r="B10" s="168">
        <v>1313.8</v>
      </c>
      <c r="C10" s="168">
        <v>1159.8</v>
      </c>
      <c r="D10" s="168">
        <v>12268.6</v>
      </c>
      <c r="E10" s="168">
        <v>10990.9</v>
      </c>
    </row>
    <row r="11" spans="1:7" s="3" customFormat="1" ht="15.5" x14ac:dyDescent="0.35">
      <c r="A11" s="160" t="s">
        <v>3</v>
      </c>
      <c r="B11" s="168">
        <v>1323.5</v>
      </c>
      <c r="C11" s="168">
        <v>1163.0999999999999</v>
      </c>
      <c r="D11" s="168">
        <v>12331.9</v>
      </c>
      <c r="E11" s="168">
        <v>11055.5</v>
      </c>
    </row>
    <row r="12" spans="1:7" s="3" customFormat="1" ht="15.5" x14ac:dyDescent="0.35">
      <c r="A12" s="160" t="s">
        <v>4</v>
      </c>
      <c r="B12" s="168">
        <v>1351.1</v>
      </c>
      <c r="C12" s="168">
        <v>1182</v>
      </c>
      <c r="D12" s="168">
        <v>12451.8</v>
      </c>
      <c r="E12" s="168">
        <v>11074.1</v>
      </c>
    </row>
    <row r="13" spans="1:7" s="3" customFormat="1" ht="15.5" x14ac:dyDescent="0.35">
      <c r="A13" s="160" t="s">
        <v>76</v>
      </c>
      <c r="B13" s="168">
        <v>1362.3</v>
      </c>
      <c r="C13" s="168">
        <v>1203.4000000000001</v>
      </c>
      <c r="D13" s="168">
        <v>12378.7</v>
      </c>
      <c r="E13" s="168">
        <v>11109.2</v>
      </c>
    </row>
    <row r="14" spans="1:7" s="3" customFormat="1" ht="15" x14ac:dyDescent="0.3">
      <c r="A14" s="161" t="s">
        <v>77</v>
      </c>
      <c r="B14" s="169">
        <f>SUM(B10:B13)/4</f>
        <v>1337.675</v>
      </c>
      <c r="C14" s="169">
        <f>SUM(C10:C13)/4</f>
        <v>1177.0749999999998</v>
      </c>
      <c r="D14" s="169">
        <f>SUM(D10:D13)/4</f>
        <v>12357.75</v>
      </c>
      <c r="E14" s="169">
        <f>SUM(E10:E13)/4</f>
        <v>11057.424999999999</v>
      </c>
      <c r="F14" s="4"/>
      <c r="G14" s="4"/>
    </row>
    <row r="15" spans="1:7" s="3" customFormat="1" ht="14.25" customHeight="1" x14ac:dyDescent="0.35">
      <c r="A15" s="162"/>
      <c r="B15" s="275"/>
      <c r="C15" s="275"/>
      <c r="D15" s="275"/>
      <c r="E15" s="275"/>
    </row>
    <row r="16" spans="1:7" s="3" customFormat="1" ht="15.5" x14ac:dyDescent="0.35">
      <c r="A16" s="161" t="s">
        <v>65</v>
      </c>
      <c r="B16" s="275"/>
      <c r="C16" s="275"/>
      <c r="D16" s="275"/>
      <c r="E16" s="275"/>
    </row>
    <row r="17" spans="1:11" s="3" customFormat="1" ht="15.5" x14ac:dyDescent="0.35">
      <c r="A17" s="160" t="s">
        <v>2</v>
      </c>
      <c r="B17" s="275">
        <v>52.1</v>
      </c>
      <c r="C17" s="275">
        <v>19.100000000000001</v>
      </c>
      <c r="D17" s="275">
        <v>727.6</v>
      </c>
      <c r="E17" s="275">
        <v>254.8</v>
      </c>
      <c r="F17" s="7"/>
    </row>
    <row r="18" spans="1:11" s="3" customFormat="1" ht="15.5" x14ac:dyDescent="0.35">
      <c r="A18" s="160" t="s">
        <v>3</v>
      </c>
      <c r="B18" s="275">
        <v>60.4</v>
      </c>
      <c r="C18" s="275">
        <v>16</v>
      </c>
      <c r="D18" s="275">
        <v>703.8</v>
      </c>
      <c r="E18" s="275">
        <v>230.3</v>
      </c>
      <c r="F18" s="7"/>
    </row>
    <row r="19" spans="1:11" s="3" customFormat="1" ht="15.5" x14ac:dyDescent="0.35">
      <c r="A19" s="160" t="s">
        <v>4</v>
      </c>
      <c r="B19" s="275">
        <v>54.2</v>
      </c>
      <c r="C19" s="275">
        <v>15.4</v>
      </c>
      <c r="D19" s="275">
        <v>666.4</v>
      </c>
      <c r="E19" s="275">
        <v>221.8</v>
      </c>
      <c r="F19" s="7"/>
      <c r="K19" s="91"/>
    </row>
    <row r="20" spans="1:11" s="3" customFormat="1" ht="15.5" x14ac:dyDescent="0.35">
      <c r="A20" s="160" t="s">
        <v>76</v>
      </c>
      <c r="B20" s="275">
        <v>51.1</v>
      </c>
      <c r="C20" s="275">
        <v>13.7</v>
      </c>
      <c r="D20" s="275">
        <v>670</v>
      </c>
      <c r="E20" s="275">
        <v>228.8</v>
      </c>
      <c r="F20" s="7"/>
      <c r="G20" s="8"/>
    </row>
    <row r="21" spans="1:11" s="3" customFormat="1" ht="15" x14ac:dyDescent="0.3">
      <c r="A21" s="161" t="s">
        <v>77</v>
      </c>
      <c r="B21" s="276">
        <f>SUM(B17:B20)/4</f>
        <v>54.449999999999996</v>
      </c>
      <c r="C21" s="276">
        <f>SUM(C17:C20)/4</f>
        <v>16.05</v>
      </c>
      <c r="D21" s="276">
        <f>SUM(D17:D20)/4</f>
        <v>691.95</v>
      </c>
      <c r="E21" s="276">
        <f>SUM(E17:E20)/4</f>
        <v>233.92500000000001</v>
      </c>
      <c r="F21" s="4"/>
      <c r="G21" s="4"/>
      <c r="H21" s="4"/>
      <c r="I21" s="4"/>
    </row>
    <row r="22" spans="1:11" s="3" customFormat="1" ht="15.5" x14ac:dyDescent="0.35">
      <c r="A22" s="160" t="s">
        <v>82</v>
      </c>
      <c r="B22" s="275"/>
      <c r="C22" s="275"/>
      <c r="D22" s="275"/>
      <c r="E22" s="275"/>
    </row>
    <row r="23" spans="1:11" s="3" customFormat="1" ht="15.5" x14ac:dyDescent="0.35">
      <c r="A23" s="160" t="s">
        <v>78</v>
      </c>
      <c r="B23" s="277">
        <f>B21/B14*100</f>
        <v>4.0704954491935634</v>
      </c>
      <c r="C23" s="277">
        <f>C21/C14*100</f>
        <v>1.3635494764564708</v>
      </c>
      <c r="D23" s="277">
        <f>D21/D14*100</f>
        <v>5.5993202646112765</v>
      </c>
      <c r="E23" s="277">
        <f>E21/E14*100</f>
        <v>2.1155467932181318</v>
      </c>
    </row>
    <row r="24" spans="1:11" s="3" customFormat="1" ht="15.5" x14ac:dyDescent="0.35">
      <c r="A24" s="162"/>
      <c r="B24" s="275"/>
      <c r="C24" s="275"/>
      <c r="D24" s="275"/>
      <c r="E24" s="275"/>
    </row>
    <row r="25" spans="1:11" s="3" customFormat="1" ht="15.5" x14ac:dyDescent="0.35">
      <c r="A25" s="161" t="s">
        <v>66</v>
      </c>
      <c r="B25" s="275"/>
      <c r="C25" s="275"/>
      <c r="D25" s="275"/>
      <c r="E25" s="275"/>
    </row>
    <row r="26" spans="1:11" s="3" customFormat="1" ht="15.5" x14ac:dyDescent="0.35">
      <c r="A26" s="160" t="s">
        <v>2</v>
      </c>
      <c r="B26" s="275">
        <v>1162.2</v>
      </c>
      <c r="C26" s="275">
        <v>993.6</v>
      </c>
      <c r="D26" s="275">
        <v>10791.3</v>
      </c>
      <c r="E26" s="275">
        <v>9293.4</v>
      </c>
    </row>
    <row r="27" spans="1:11" s="3" customFormat="1" ht="15.5" x14ac:dyDescent="0.35">
      <c r="A27" s="160" t="s">
        <v>3</v>
      </c>
      <c r="B27" s="275">
        <v>1175.4000000000001</v>
      </c>
      <c r="C27" s="275">
        <v>992.6</v>
      </c>
      <c r="D27" s="275">
        <v>10976.6</v>
      </c>
      <c r="E27" s="275">
        <v>9491.4</v>
      </c>
    </row>
    <row r="28" spans="1:11" s="3" customFormat="1" ht="15.5" x14ac:dyDescent="0.35">
      <c r="A28" s="160" t="s">
        <v>4</v>
      </c>
      <c r="B28" s="275">
        <v>1203.5</v>
      </c>
      <c r="C28" s="275">
        <v>987.7</v>
      </c>
      <c r="D28" s="275">
        <v>11115</v>
      </c>
      <c r="E28" s="275">
        <v>9430.7000000000007</v>
      </c>
    </row>
    <row r="29" spans="1:11" s="3" customFormat="1" ht="15.5" x14ac:dyDescent="0.35">
      <c r="A29" s="160" t="s">
        <v>76</v>
      </c>
      <c r="B29" s="275">
        <v>1204.9000000000001</v>
      </c>
      <c r="C29" s="275">
        <v>1013.7</v>
      </c>
      <c r="D29" s="275">
        <v>10977.7</v>
      </c>
      <c r="E29" s="275">
        <v>9486.2000000000007</v>
      </c>
    </row>
    <row r="30" spans="1:11" s="3" customFormat="1" ht="15" x14ac:dyDescent="0.3">
      <c r="A30" s="161" t="s">
        <v>77</v>
      </c>
      <c r="B30" s="276">
        <f>SUM(B26:B29)/4</f>
        <v>1186.5</v>
      </c>
      <c r="C30" s="276">
        <f>SUM(C26:C29)/4</f>
        <v>996.90000000000009</v>
      </c>
      <c r="D30" s="276">
        <f>SUM(D26:D29)/4</f>
        <v>10965.150000000001</v>
      </c>
      <c r="E30" s="276">
        <f>SUM(E26:E29)/4</f>
        <v>9425.4249999999993</v>
      </c>
    </row>
    <row r="31" spans="1:11" s="3" customFormat="1" ht="15.5" x14ac:dyDescent="0.35">
      <c r="A31" s="162"/>
      <c r="B31" s="278"/>
      <c r="C31" s="278"/>
      <c r="D31" s="278"/>
      <c r="E31" s="278"/>
    </row>
    <row r="32" spans="1:11" s="3" customFormat="1" ht="15.5" x14ac:dyDescent="0.35">
      <c r="A32" s="161" t="s">
        <v>67</v>
      </c>
      <c r="B32" s="275"/>
      <c r="C32" s="275"/>
      <c r="D32" s="275"/>
      <c r="E32" s="275"/>
    </row>
    <row r="33" spans="1:5" s="3" customFormat="1" ht="15.5" x14ac:dyDescent="0.35">
      <c r="A33" s="160" t="s">
        <v>2</v>
      </c>
      <c r="B33" s="275">
        <v>46</v>
      </c>
      <c r="C33" s="275">
        <v>15.5</v>
      </c>
      <c r="D33" s="275">
        <v>628.75</v>
      </c>
      <c r="E33" s="275">
        <v>198.9</v>
      </c>
    </row>
    <row r="34" spans="1:5" s="3" customFormat="1" ht="15.5" x14ac:dyDescent="0.35">
      <c r="A34" s="160" t="s">
        <v>3</v>
      </c>
      <c r="B34" s="275">
        <v>50</v>
      </c>
      <c r="C34" s="275">
        <v>13.2</v>
      </c>
      <c r="D34" s="275">
        <v>613.79999999999995</v>
      </c>
      <c r="E34" s="275">
        <v>175.6</v>
      </c>
    </row>
    <row r="35" spans="1:5" s="3" customFormat="1" ht="15.5" x14ac:dyDescent="0.35">
      <c r="A35" s="160" t="s">
        <v>4</v>
      </c>
      <c r="B35" s="275">
        <v>41.5</v>
      </c>
      <c r="C35" s="275">
        <v>12.2</v>
      </c>
      <c r="D35" s="275">
        <v>566.4</v>
      </c>
      <c r="E35" s="275">
        <v>162.6</v>
      </c>
    </row>
    <row r="36" spans="1:5" s="3" customFormat="1" ht="15.5" x14ac:dyDescent="0.35">
      <c r="A36" s="160" t="s">
        <v>76</v>
      </c>
      <c r="B36" s="275">
        <v>38.9</v>
      </c>
      <c r="C36" s="275">
        <v>11</v>
      </c>
      <c r="D36" s="275">
        <v>574</v>
      </c>
      <c r="E36" s="275">
        <v>179.3</v>
      </c>
    </row>
    <row r="37" spans="1:5" s="3" customFormat="1" ht="15" x14ac:dyDescent="0.3">
      <c r="A37" s="161" t="s">
        <v>77</v>
      </c>
      <c r="B37" s="276">
        <f>SUM(B33:B36)/4</f>
        <v>44.1</v>
      </c>
      <c r="C37" s="276">
        <f>SUM(C33:C36)/4</f>
        <v>12.975</v>
      </c>
      <c r="D37" s="276">
        <f>SUM(D33:D36)/4</f>
        <v>595.73749999999995</v>
      </c>
      <c r="E37" s="276">
        <f>SUM(E33:E36)/4</f>
        <v>179.10000000000002</v>
      </c>
    </row>
    <row r="38" spans="1:5" s="3" customFormat="1" ht="15.5" x14ac:dyDescent="0.35">
      <c r="A38" s="160" t="s">
        <v>83</v>
      </c>
      <c r="B38" s="275"/>
      <c r="C38" s="275"/>
      <c r="D38" s="275"/>
      <c r="E38" s="275"/>
    </row>
    <row r="39" spans="1:5" s="3" customFormat="1" ht="15.5" x14ac:dyDescent="0.35">
      <c r="A39" s="160" t="s">
        <v>78</v>
      </c>
      <c r="B39" s="277">
        <f>B37/B30*100</f>
        <v>3.7168141592920354</v>
      </c>
      <c r="C39" s="277">
        <f>C37/C30*100</f>
        <v>1.3015347577490219</v>
      </c>
      <c r="D39" s="277">
        <f>D37/D30*100</f>
        <v>5.4330082123819547</v>
      </c>
      <c r="E39" s="277">
        <f>E37/E30*100</f>
        <v>1.9001795674996091</v>
      </c>
    </row>
    <row r="40" spans="1:5" s="3" customFormat="1" ht="15.5" x14ac:dyDescent="0.35">
      <c r="A40" s="162"/>
      <c r="B40" s="275"/>
      <c r="C40" s="275"/>
      <c r="D40" s="275"/>
      <c r="E40" s="275"/>
    </row>
    <row r="41" spans="1:5" s="3" customFormat="1" ht="15" x14ac:dyDescent="0.3">
      <c r="A41" s="161" t="s">
        <v>89</v>
      </c>
      <c r="B41" s="278"/>
      <c r="C41" s="278"/>
      <c r="D41" s="278"/>
      <c r="E41" s="278"/>
    </row>
    <row r="42" spans="1:5" s="3" customFormat="1" ht="15.5" x14ac:dyDescent="0.35">
      <c r="A42" s="160" t="s">
        <v>2</v>
      </c>
      <c r="B42" s="275">
        <f>B10-B26</f>
        <v>151.59999999999991</v>
      </c>
      <c r="C42" s="275">
        <f>C10-C26</f>
        <v>166.19999999999993</v>
      </c>
      <c r="D42" s="275">
        <v>1477.3</v>
      </c>
      <c r="E42" s="275">
        <v>1697.5</v>
      </c>
    </row>
    <row r="43" spans="1:5" s="3" customFormat="1" ht="15.5" x14ac:dyDescent="0.35">
      <c r="A43" s="160" t="s">
        <v>3</v>
      </c>
      <c r="B43" s="275">
        <f t="shared" ref="B43:C45" si="0">B11-B27</f>
        <v>148.09999999999991</v>
      </c>
      <c r="C43" s="275">
        <f t="shared" si="0"/>
        <v>170.49999999999989</v>
      </c>
      <c r="D43" s="275">
        <v>1355.3</v>
      </c>
      <c r="E43" s="275">
        <v>1564.1</v>
      </c>
    </row>
    <row r="44" spans="1:5" s="3" customFormat="1" ht="15.5" x14ac:dyDescent="0.35">
      <c r="A44" s="160" t="s">
        <v>4</v>
      </c>
      <c r="B44" s="275">
        <f t="shared" si="0"/>
        <v>147.59999999999991</v>
      </c>
      <c r="C44" s="275">
        <f t="shared" si="0"/>
        <v>194.29999999999995</v>
      </c>
      <c r="D44" s="275">
        <v>1336.8</v>
      </c>
      <c r="E44" s="275">
        <v>1643.4</v>
      </c>
    </row>
    <row r="45" spans="1:5" s="3" customFormat="1" ht="15.5" x14ac:dyDescent="0.35">
      <c r="A45" s="160" t="s">
        <v>76</v>
      </c>
      <c r="B45" s="275">
        <f t="shared" si="0"/>
        <v>157.39999999999986</v>
      </c>
      <c r="C45" s="275">
        <f t="shared" si="0"/>
        <v>189.70000000000005</v>
      </c>
      <c r="D45" s="275">
        <v>1401</v>
      </c>
      <c r="E45" s="275">
        <v>1623</v>
      </c>
    </row>
    <row r="46" spans="1:5" s="3" customFormat="1" ht="15" x14ac:dyDescent="0.3">
      <c r="A46" s="161" t="s">
        <v>77</v>
      </c>
      <c r="B46" s="276">
        <f>SUM(B42:B45)/4</f>
        <v>151.1749999999999</v>
      </c>
      <c r="C46" s="276">
        <f>SUM(C42:C45)/4</f>
        <v>180.17499999999995</v>
      </c>
      <c r="D46" s="276">
        <f>SUM(D42:D45)/4</f>
        <v>1392.6</v>
      </c>
      <c r="E46" s="276">
        <f>SUM(E42:E45)/4</f>
        <v>1632</v>
      </c>
    </row>
    <row r="47" spans="1:5" s="3" customFormat="1" ht="15.5" x14ac:dyDescent="0.35">
      <c r="A47" s="162"/>
      <c r="B47" s="275"/>
      <c r="C47" s="275"/>
      <c r="D47" s="275"/>
      <c r="E47" s="275"/>
    </row>
    <row r="48" spans="1:5" s="3" customFormat="1" ht="15.5" x14ac:dyDescent="0.35">
      <c r="A48" s="161" t="s">
        <v>84</v>
      </c>
      <c r="B48" s="275"/>
      <c r="C48" s="275"/>
      <c r="D48" s="275"/>
      <c r="E48" s="275"/>
    </row>
    <row r="49" spans="1:6" s="3" customFormat="1" ht="15.5" x14ac:dyDescent="0.35">
      <c r="A49" s="160" t="s">
        <v>2</v>
      </c>
      <c r="B49" s="275">
        <f>B17-B33</f>
        <v>6.1000000000000014</v>
      </c>
      <c r="C49" s="279">
        <f t="shared" ref="B49:C52" si="1">C17-C33</f>
        <v>3.6000000000000014</v>
      </c>
      <c r="D49" s="275">
        <v>98.8</v>
      </c>
      <c r="E49" s="275">
        <v>55.9</v>
      </c>
      <c r="F49" s="7"/>
    </row>
    <row r="50" spans="1:6" s="3" customFormat="1" ht="15.5" x14ac:dyDescent="0.35">
      <c r="A50" s="160" t="s">
        <v>3</v>
      </c>
      <c r="B50" s="275">
        <f t="shared" si="1"/>
        <v>10.399999999999999</v>
      </c>
      <c r="C50" s="275">
        <f t="shared" si="1"/>
        <v>2.8000000000000007</v>
      </c>
      <c r="D50" s="275">
        <v>90.1</v>
      </c>
      <c r="E50" s="275">
        <v>54.7</v>
      </c>
      <c r="F50" s="7"/>
    </row>
    <row r="51" spans="1:6" s="3" customFormat="1" ht="15.5" x14ac:dyDescent="0.35">
      <c r="A51" s="160" t="s">
        <v>4</v>
      </c>
      <c r="B51" s="275">
        <f t="shared" si="1"/>
        <v>12.700000000000003</v>
      </c>
      <c r="C51" s="275">
        <f>C19-C35</f>
        <v>3.2000000000000011</v>
      </c>
      <c r="D51" s="275">
        <v>100</v>
      </c>
      <c r="E51" s="275">
        <v>59.2</v>
      </c>
      <c r="F51" s="7"/>
    </row>
    <row r="52" spans="1:6" s="3" customFormat="1" ht="15.5" x14ac:dyDescent="0.35">
      <c r="A52" s="160" t="s">
        <v>76</v>
      </c>
      <c r="B52" s="275">
        <f t="shared" si="1"/>
        <v>12.200000000000003</v>
      </c>
      <c r="C52" s="275">
        <f t="shared" si="1"/>
        <v>2.6999999999999993</v>
      </c>
      <c r="D52" s="275">
        <v>96.1</v>
      </c>
      <c r="E52" s="275">
        <v>49.5</v>
      </c>
      <c r="F52" s="7"/>
    </row>
    <row r="53" spans="1:6" s="3" customFormat="1" ht="15" x14ac:dyDescent="0.3">
      <c r="A53" s="161" t="s">
        <v>77</v>
      </c>
      <c r="B53" s="276">
        <f>SUM(B49:B52)/4</f>
        <v>10.350000000000001</v>
      </c>
      <c r="C53" s="276">
        <f>SUM(C49:C52)/4</f>
        <v>3.0750000000000006</v>
      </c>
      <c r="D53" s="276">
        <f>SUM(D49:D52)/4</f>
        <v>96.25</v>
      </c>
      <c r="E53" s="276">
        <f>SUM(E49:E52)/4</f>
        <v>54.825000000000003</v>
      </c>
      <c r="F53" s="7"/>
    </row>
    <row r="54" spans="1:6" s="3" customFormat="1" ht="15.5" x14ac:dyDescent="0.35">
      <c r="A54" s="160" t="s">
        <v>85</v>
      </c>
      <c r="B54" s="275"/>
      <c r="C54" s="275"/>
      <c r="D54" s="275"/>
      <c r="E54" s="275"/>
    </row>
    <row r="55" spans="1:6" s="3" customFormat="1" ht="15.5" x14ac:dyDescent="0.35">
      <c r="A55" s="160" t="s">
        <v>78</v>
      </c>
      <c r="B55" s="277">
        <f>B53/B46*100</f>
        <v>6.8463701008764728</v>
      </c>
      <c r="C55" s="277">
        <f>C53/C46*100</f>
        <v>1.7066740668794236</v>
      </c>
      <c r="D55" s="277">
        <f>D53/D46*100</f>
        <v>6.9115323854660353</v>
      </c>
      <c r="E55" s="277">
        <f>E53/E46*100</f>
        <v>3.359375</v>
      </c>
    </row>
    <row r="56" spans="1:6" s="3" customFormat="1" ht="12.75" customHeight="1" x14ac:dyDescent="0.35">
      <c r="A56" s="162"/>
      <c r="B56" s="280"/>
      <c r="C56" s="275"/>
      <c r="D56" s="275"/>
      <c r="E56" s="280"/>
    </row>
    <row r="57" spans="1:6" s="3" customFormat="1" ht="15" customHeight="1" x14ac:dyDescent="0.3">
      <c r="A57" s="161" t="s">
        <v>79</v>
      </c>
      <c r="B57" s="281">
        <f>B46/B14*100</f>
        <v>11.301325060272481</v>
      </c>
      <c r="C57" s="281">
        <f>C46/C14*100</f>
        <v>15.307011023086888</v>
      </c>
      <c r="D57" s="281">
        <f>D46/D14*100</f>
        <v>11.269041694483219</v>
      </c>
      <c r="E57" s="282">
        <f>E46/E14*100</f>
        <v>14.759313312095721</v>
      </c>
    </row>
    <row r="58" spans="1:6" s="3" customFormat="1" ht="9.75" customHeight="1" x14ac:dyDescent="0.3">
      <c r="A58" s="161"/>
      <c r="B58" s="281"/>
      <c r="C58" s="281"/>
      <c r="D58" s="281"/>
      <c r="E58" s="282"/>
    </row>
    <row r="59" spans="1:6" s="3" customFormat="1" ht="16.5" customHeight="1" thickBot="1" x14ac:dyDescent="0.35">
      <c r="A59" s="163" t="s">
        <v>80</v>
      </c>
      <c r="B59" s="283">
        <f>B53/B21*100</f>
        <v>19.008264462809919</v>
      </c>
      <c r="C59" s="283">
        <f>C53/C21*100</f>
        <v>19.158878504672899</v>
      </c>
      <c r="D59" s="283">
        <f>D53/D21*100</f>
        <v>13.909964592817401</v>
      </c>
      <c r="E59" s="284">
        <f>E53/E21*100</f>
        <v>23.436999038153257</v>
      </c>
    </row>
    <row r="60" spans="1:6" s="263" customFormat="1" ht="20.25" customHeight="1" x14ac:dyDescent="0.25">
      <c r="A60" s="261" t="s">
        <v>81</v>
      </c>
      <c r="B60" s="262"/>
      <c r="C60" s="262"/>
      <c r="D60" s="262"/>
      <c r="E60" s="262"/>
    </row>
    <row r="61" spans="1:6" ht="14" x14ac:dyDescent="0.3">
      <c r="A61" s="2" t="s">
        <v>6</v>
      </c>
      <c r="B61" s="5"/>
      <c r="C61" s="5"/>
      <c r="D61" s="5"/>
      <c r="E61" s="5"/>
    </row>
    <row r="65536" ht="14" x14ac:dyDescent="0.3"/>
  </sheetData>
  <sheetProtection selectLockedCells="1" selectUnlockedCells="1"/>
  <mergeCells count="9">
    <mergeCell ref="A3:E3"/>
    <mergeCell ref="A4:E4"/>
    <mergeCell ref="A6:A8"/>
    <mergeCell ref="B6:C6"/>
    <mergeCell ref="D6:E6"/>
    <mergeCell ref="B7:B8"/>
    <mergeCell ref="D7:D8"/>
    <mergeCell ref="E7:E8"/>
    <mergeCell ref="C7:C8"/>
  </mergeCells>
  <phoneticPr fontId="0" type="noConversion"/>
  <printOptions horizontalCentered="1"/>
  <pageMargins left="0.39370078740157483" right="0.39370078740157483" top="0.59055118110236227" bottom="0.31496062992125984" header="0.51181102362204722" footer="0.31496062992125984"/>
  <pageSetup paperSize="9" scale="85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defaultGridColor="0" view="pageBreakPreview" colorId="18" zoomScale="75" zoomScaleNormal="100" workbookViewId="0"/>
  </sheetViews>
  <sheetFormatPr baseColWidth="10" defaultColWidth="11.453125" defaultRowHeight="15.5" x14ac:dyDescent="0.35"/>
  <cols>
    <col min="1" max="1" width="24.81640625" style="9" customWidth="1"/>
    <col min="2" max="5" width="8.7265625" style="9" customWidth="1"/>
    <col min="6" max="6" width="11.54296875" style="9" customWidth="1"/>
    <col min="7" max="10" width="8.7265625" style="9" customWidth="1"/>
    <col min="11" max="11" width="11.26953125" style="9" customWidth="1"/>
    <col min="12" max="12" width="12.26953125" style="9" customWidth="1"/>
    <col min="13" max="16384" width="11.453125" style="9"/>
  </cols>
  <sheetData>
    <row r="1" spans="1:14" x14ac:dyDescent="0.35">
      <c r="A1" s="189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4" ht="7" customHeight="1" x14ac:dyDescent="0.35">
      <c r="A2" s="192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1"/>
    </row>
    <row r="3" spans="1:14" x14ac:dyDescent="0.35">
      <c r="A3" s="327" t="s">
        <v>90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91"/>
    </row>
    <row r="4" spans="1:14" x14ac:dyDescent="0.35">
      <c r="A4" s="327" t="s">
        <v>148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191"/>
    </row>
    <row r="5" spans="1:14" ht="10" customHeight="1" thickBot="1" x14ac:dyDescent="0.4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4" s="11" customFormat="1" ht="24" customHeight="1" thickBot="1" x14ac:dyDescent="0.35">
      <c r="A6" s="328"/>
      <c r="B6" s="329">
        <v>2021</v>
      </c>
      <c r="C6" s="329"/>
      <c r="D6" s="329"/>
      <c r="E6" s="329"/>
      <c r="F6" s="329"/>
      <c r="G6" s="329">
        <v>2022</v>
      </c>
      <c r="H6" s="329"/>
      <c r="I6" s="329"/>
      <c r="J6" s="329"/>
      <c r="K6" s="329"/>
      <c r="L6" s="10" t="s">
        <v>142</v>
      </c>
    </row>
    <row r="7" spans="1:14" s="11" customFormat="1" ht="34.5" customHeight="1" thickBot="1" x14ac:dyDescent="0.35">
      <c r="A7" s="328"/>
      <c r="B7" s="12" t="s">
        <v>7</v>
      </c>
      <c r="C7" s="13" t="s">
        <v>8</v>
      </c>
      <c r="D7" s="13" t="s">
        <v>9</v>
      </c>
      <c r="E7" s="13" t="s">
        <v>10</v>
      </c>
      <c r="F7" s="14" t="s">
        <v>58</v>
      </c>
      <c r="G7" s="12" t="s">
        <v>7</v>
      </c>
      <c r="H7" s="13" t="s">
        <v>8</v>
      </c>
      <c r="I7" s="13" t="s">
        <v>9</v>
      </c>
      <c r="J7" s="13" t="s">
        <v>10</v>
      </c>
      <c r="K7" s="14" t="s">
        <v>58</v>
      </c>
      <c r="L7" s="15" t="s">
        <v>149</v>
      </c>
    </row>
    <row r="8" spans="1:14" s="17" customFormat="1" ht="9" customHeight="1" x14ac:dyDescent="0.35">
      <c r="A8" s="193"/>
      <c r="B8" s="170"/>
      <c r="C8" s="171"/>
      <c r="D8" s="171"/>
      <c r="E8" s="171"/>
      <c r="F8" s="172"/>
      <c r="G8" s="170"/>
      <c r="H8" s="171"/>
      <c r="I8" s="171"/>
      <c r="J8" s="171"/>
      <c r="K8" s="172"/>
      <c r="L8" s="162"/>
    </row>
    <row r="9" spans="1:14" s="17" customFormat="1" ht="16.5" customHeight="1" x14ac:dyDescent="0.35">
      <c r="A9" s="194" t="s">
        <v>91</v>
      </c>
      <c r="B9" s="173">
        <v>1654.4</v>
      </c>
      <c r="C9" s="174">
        <v>1698.7</v>
      </c>
      <c r="D9" s="174">
        <v>1705.5</v>
      </c>
      <c r="E9" s="174">
        <v>1764.6</v>
      </c>
      <c r="F9" s="175">
        <v>1705.8000000000002</v>
      </c>
      <c r="G9" s="173">
        <v>1799.4</v>
      </c>
      <c r="H9" s="174">
        <v>1813</v>
      </c>
      <c r="I9" s="174">
        <v>1830.5</v>
      </c>
      <c r="J9" s="174">
        <v>1869.4</v>
      </c>
      <c r="K9" s="175">
        <f>AVERAGE(G9:J9)</f>
        <v>1828.0749999999998</v>
      </c>
      <c r="L9" s="176">
        <f>+K9/F9*100</f>
        <v>107.1681908781803</v>
      </c>
      <c r="N9" s="9"/>
    </row>
    <row r="10" spans="1:14" s="17" customFormat="1" ht="16.5" customHeight="1" x14ac:dyDescent="0.35">
      <c r="A10" s="195" t="s">
        <v>92</v>
      </c>
      <c r="B10" s="173">
        <v>858.1</v>
      </c>
      <c r="C10" s="174">
        <v>887.7</v>
      </c>
      <c r="D10" s="174">
        <v>888.8</v>
      </c>
      <c r="E10" s="174">
        <v>916.3</v>
      </c>
      <c r="F10" s="175">
        <v>887.72500000000014</v>
      </c>
      <c r="G10" s="173">
        <v>925.1</v>
      </c>
      <c r="H10" s="174">
        <v>941.2</v>
      </c>
      <c r="I10" s="174">
        <v>970.7</v>
      </c>
      <c r="J10" s="174">
        <v>983.7</v>
      </c>
      <c r="K10" s="175">
        <f>AVERAGE(G10:J10)</f>
        <v>955.17499999999995</v>
      </c>
      <c r="L10" s="176">
        <f>+K10/F10*100</f>
        <v>107.59807372778729</v>
      </c>
    </row>
    <row r="11" spans="1:14" s="17" customFormat="1" ht="16.5" customHeight="1" x14ac:dyDescent="0.35">
      <c r="A11" s="195" t="s">
        <v>63</v>
      </c>
      <c r="B11" s="173">
        <v>796.3</v>
      </c>
      <c r="C11" s="174">
        <v>810.9</v>
      </c>
      <c r="D11" s="174">
        <v>816.7</v>
      </c>
      <c r="E11" s="174">
        <v>848.2</v>
      </c>
      <c r="F11" s="175">
        <v>818.02499999999986</v>
      </c>
      <c r="G11" s="173">
        <v>874.3</v>
      </c>
      <c r="H11" s="174">
        <v>871.8</v>
      </c>
      <c r="I11" s="174">
        <v>859.8</v>
      </c>
      <c r="J11" s="174">
        <v>885.8</v>
      </c>
      <c r="K11" s="175">
        <f>AVERAGE(G11:J11)</f>
        <v>872.92499999999995</v>
      </c>
      <c r="L11" s="176">
        <f>+K11/F11*100</f>
        <v>106.7112863298799</v>
      </c>
    </row>
    <row r="12" spans="1:14" s="17" customFormat="1" ht="16.5" customHeight="1" x14ac:dyDescent="0.35">
      <c r="A12" s="195"/>
      <c r="B12" s="173"/>
      <c r="C12" s="174"/>
      <c r="D12" s="174"/>
      <c r="E12" s="174"/>
      <c r="F12" s="175"/>
      <c r="G12" s="173"/>
      <c r="H12" s="174"/>
      <c r="I12" s="174"/>
      <c r="J12" s="174"/>
      <c r="K12" s="175"/>
      <c r="L12" s="162"/>
    </row>
    <row r="13" spans="1:14" s="18" customFormat="1" ht="16.5" customHeight="1" x14ac:dyDescent="0.3">
      <c r="A13" s="193" t="s">
        <v>93</v>
      </c>
      <c r="B13" s="177">
        <f>+B9/'[1]CUAD8-1'!E25</f>
        <v>0.82977229411174647</v>
      </c>
      <c r="C13" s="178">
        <f>+C9/'[1]CUAD8-1'!E26</f>
        <v>0.82907901800966366</v>
      </c>
      <c r="D13" s="178">
        <f>+D9/'[1]CUAD8-1'!E27</f>
        <v>0.81857451403887693</v>
      </c>
      <c r="E13" s="178">
        <f>+E9/'[1]CUAD8-1'!E28</f>
        <v>0.83401077606579055</v>
      </c>
      <c r="F13" s="179">
        <f>+F9/'[1]CUAD8-1'!E29</f>
        <v>0.82785731618539193</v>
      </c>
      <c r="G13" s="177">
        <f>+G9/'[1]CUAD8-1'!J25</f>
        <v>0.83467854160868349</v>
      </c>
      <c r="H13" s="178">
        <f>+H9/'[1]CUAD8-1'!J26</f>
        <v>0.83625461254612543</v>
      </c>
      <c r="I13" s="178">
        <f>+I9/'[1]CUAD8-1'!J27</f>
        <v>0.83538700255567733</v>
      </c>
      <c r="J13" s="178">
        <f>+J9/'[1]CUAD8-1'!J28</f>
        <v>0.84260344361308925</v>
      </c>
      <c r="K13" s="179">
        <f>+K9/'[1]CUAD8-1'!J29</f>
        <v>0.83726069432994399</v>
      </c>
      <c r="L13" s="180" t="s">
        <v>5</v>
      </c>
    </row>
    <row r="14" spans="1:14" s="17" customFormat="1" ht="16.5" customHeight="1" x14ac:dyDescent="0.35">
      <c r="A14" s="195"/>
      <c r="B14" s="173"/>
      <c r="C14" s="174"/>
      <c r="D14" s="174"/>
      <c r="E14" s="174"/>
      <c r="F14" s="175"/>
      <c r="G14" s="173"/>
      <c r="H14" s="174"/>
      <c r="I14" s="174"/>
      <c r="J14" s="174"/>
      <c r="K14" s="175"/>
      <c r="L14" s="162"/>
    </row>
    <row r="15" spans="1:14" s="17" customFormat="1" ht="16.5" customHeight="1" x14ac:dyDescent="0.35">
      <c r="A15" s="195" t="s">
        <v>94</v>
      </c>
      <c r="B15" s="173">
        <v>28.4</v>
      </c>
      <c r="C15" s="174">
        <v>35.200000000000003</v>
      </c>
      <c r="D15" s="174">
        <v>31.5</v>
      </c>
      <c r="E15" s="174">
        <v>33</v>
      </c>
      <c r="F15" s="175">
        <v>32.024999999999999</v>
      </c>
      <c r="G15" s="173">
        <v>42.6</v>
      </c>
      <c r="H15" s="174">
        <v>43.1</v>
      </c>
      <c r="I15" s="174">
        <v>26.4</v>
      </c>
      <c r="J15" s="174">
        <v>25.1</v>
      </c>
      <c r="K15" s="175">
        <f>AVERAGE(G15:J15)</f>
        <v>34.299999999999997</v>
      </c>
      <c r="L15" s="176">
        <f>+K15/F15*100</f>
        <v>107.103825136612</v>
      </c>
    </row>
    <row r="16" spans="1:14" s="17" customFormat="1" ht="16.5" customHeight="1" x14ac:dyDescent="0.35">
      <c r="A16" s="195" t="s">
        <v>92</v>
      </c>
      <c r="B16" s="173">
        <v>21.5</v>
      </c>
      <c r="C16" s="174">
        <v>24.3</v>
      </c>
      <c r="D16" s="174">
        <v>26.1</v>
      </c>
      <c r="E16" s="174">
        <v>23.7</v>
      </c>
      <c r="F16" s="175">
        <v>23.900000000000002</v>
      </c>
      <c r="G16" s="173">
        <v>33.799999999999997</v>
      </c>
      <c r="H16" s="174">
        <v>37.5</v>
      </c>
      <c r="I16" s="174">
        <v>23.4</v>
      </c>
      <c r="J16" s="174">
        <v>22.2</v>
      </c>
      <c r="K16" s="175">
        <f>AVERAGE(G16:J16)</f>
        <v>29.224999999999998</v>
      </c>
      <c r="L16" s="176">
        <f>+K16/F16*100</f>
        <v>122.28033472803345</v>
      </c>
    </row>
    <row r="17" spans="1:12" s="17" customFormat="1" ht="16.5" customHeight="1" x14ac:dyDescent="0.35">
      <c r="A17" s="195" t="s">
        <v>63</v>
      </c>
      <c r="B17" s="173">
        <v>6.9</v>
      </c>
      <c r="C17" s="174">
        <v>10.9</v>
      </c>
      <c r="D17" s="174">
        <v>5.4</v>
      </c>
      <c r="E17" s="174">
        <v>9.3000000000000007</v>
      </c>
      <c r="F17" s="175">
        <v>8.125</v>
      </c>
      <c r="G17" s="173">
        <v>8.8000000000000007</v>
      </c>
      <c r="H17" s="174">
        <v>5.6</v>
      </c>
      <c r="I17" s="174">
        <v>3</v>
      </c>
      <c r="J17" s="174">
        <v>2.9</v>
      </c>
      <c r="K17" s="175">
        <f>AVERAGE(G17:J17)</f>
        <v>5.0749999999999993</v>
      </c>
      <c r="L17" s="176">
        <f>+K17/F17*100</f>
        <v>62.46153846153846</v>
      </c>
    </row>
    <row r="18" spans="1:12" s="17" customFormat="1" ht="16.5" customHeight="1" x14ac:dyDescent="0.35">
      <c r="A18" s="195"/>
      <c r="B18" s="173"/>
      <c r="C18" s="174"/>
      <c r="D18" s="174"/>
      <c r="E18" s="174"/>
      <c r="F18" s="175"/>
      <c r="G18" s="173"/>
      <c r="H18" s="174"/>
      <c r="I18" s="174"/>
      <c r="J18" s="174"/>
      <c r="K18" s="175"/>
      <c r="L18" s="162"/>
    </row>
    <row r="19" spans="1:12" s="17" customFormat="1" ht="30.75" customHeight="1" x14ac:dyDescent="0.3">
      <c r="A19" s="196" t="s">
        <v>95</v>
      </c>
      <c r="B19" s="181">
        <f>+B15/'[1]CUAD8-1'!E32</f>
        <v>0.62417582417582418</v>
      </c>
      <c r="C19" s="182">
        <f>+C15/'[1]CUAD8-1'!E33</f>
        <v>0.6942800788954635</v>
      </c>
      <c r="D19" s="182">
        <f>+D15/'[1]CUAD8-1'!E34</f>
        <v>0.56654676258992809</v>
      </c>
      <c r="E19" s="182">
        <f>+E15/'[1]CUAD8-1'!E35</f>
        <v>0.60998151571164505</v>
      </c>
      <c r="F19" s="183">
        <f>+F15/'[1]CUAD8-1'!E36</f>
        <v>0.6221466731423021</v>
      </c>
      <c r="G19" s="181">
        <f>+G15/'[1]CUAD8-1'!J32</f>
        <v>0.69268292682926835</v>
      </c>
      <c r="H19" s="182">
        <f>+H15/'[1]CUAD8-1'!J33</f>
        <v>0.68196202531645567</v>
      </c>
      <c r="I19" s="182">
        <f>+I15/'[1]CUAD8-1'!J34</f>
        <v>0.4916201117318435</v>
      </c>
      <c r="J19" s="182">
        <f>+J15/'[1]CUAD8-1'!J35</f>
        <v>0.50300601202404815</v>
      </c>
      <c r="K19" s="183">
        <f>+K15/'[1]CUAD8-1'!J36</f>
        <v>0.60096364432763905</v>
      </c>
      <c r="L19" s="184" t="s">
        <v>5</v>
      </c>
    </row>
    <row r="20" spans="1:12" s="17" customFormat="1" ht="9" customHeight="1" thickBot="1" x14ac:dyDescent="0.4">
      <c r="A20" s="19"/>
      <c r="B20" s="185"/>
      <c r="C20" s="186"/>
      <c r="D20" s="186"/>
      <c r="E20" s="186"/>
      <c r="F20" s="187"/>
      <c r="G20" s="185"/>
      <c r="H20" s="186"/>
      <c r="I20" s="186"/>
      <c r="J20" s="186"/>
      <c r="K20" s="187"/>
      <c r="L20" s="188"/>
    </row>
    <row r="21" spans="1:12" s="267" customFormat="1" ht="21" customHeight="1" x14ac:dyDescent="0.25">
      <c r="A21" s="264" t="s">
        <v>96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6"/>
      <c r="L21" s="265"/>
    </row>
    <row r="22" spans="1:12" x14ac:dyDescent="0.35">
      <c r="K22"/>
    </row>
    <row r="23" spans="1:12" x14ac:dyDescent="0.35">
      <c r="K23"/>
    </row>
    <row r="24" spans="1:12" x14ac:dyDescent="0.35">
      <c r="K24"/>
    </row>
    <row r="25" spans="1:12" x14ac:dyDescent="0.35">
      <c r="K25"/>
    </row>
    <row r="29" spans="1:12" x14ac:dyDescent="0.35">
      <c r="K29"/>
    </row>
    <row r="30" spans="1:12" x14ac:dyDescent="0.35">
      <c r="K30"/>
    </row>
    <row r="31" spans="1:12" x14ac:dyDescent="0.35">
      <c r="A31"/>
      <c r="B31"/>
      <c r="C31"/>
      <c r="D31"/>
      <c r="E31"/>
      <c r="F31"/>
      <c r="G31"/>
      <c r="H31"/>
      <c r="I31"/>
      <c r="J31"/>
      <c r="K31"/>
    </row>
    <row r="32" spans="1:12" x14ac:dyDescent="0.35">
      <c r="A32"/>
      <c r="B32" s="20"/>
      <c r="C32"/>
      <c r="D32"/>
      <c r="E32"/>
      <c r="F32"/>
      <c r="G32"/>
      <c r="H32"/>
      <c r="I32"/>
      <c r="J32"/>
      <c r="K32"/>
    </row>
    <row r="33" spans="1:11" x14ac:dyDescent="0.35">
      <c r="A33"/>
      <c r="B33"/>
      <c r="C33"/>
      <c r="D33"/>
      <c r="E33"/>
      <c r="F33"/>
      <c r="G33"/>
      <c r="H33"/>
      <c r="I33"/>
      <c r="J33"/>
      <c r="K33"/>
    </row>
    <row r="34" spans="1:11" x14ac:dyDescent="0.35">
      <c r="A34"/>
      <c r="B34"/>
      <c r="C34"/>
      <c r="D34"/>
      <c r="E34"/>
      <c r="F34"/>
      <c r="G34"/>
      <c r="H34"/>
      <c r="I34"/>
      <c r="J34"/>
      <c r="K34"/>
    </row>
    <row r="35" spans="1:11" x14ac:dyDescent="0.35">
      <c r="A35"/>
      <c r="B35"/>
      <c r="C35"/>
      <c r="D35"/>
      <c r="E35"/>
      <c r="F35"/>
      <c r="G35"/>
      <c r="H35"/>
      <c r="I35"/>
      <c r="J35"/>
      <c r="K35"/>
    </row>
    <row r="36" spans="1:11" x14ac:dyDescent="0.35">
      <c r="A36"/>
      <c r="B36"/>
      <c r="C36"/>
      <c r="D36"/>
      <c r="E36"/>
      <c r="F36"/>
      <c r="G36"/>
      <c r="H36"/>
      <c r="I36"/>
      <c r="J36"/>
      <c r="K36"/>
    </row>
    <row r="37" spans="1:11" x14ac:dyDescent="0.35">
      <c r="A37"/>
      <c r="B37"/>
      <c r="C37"/>
      <c r="D37"/>
      <c r="E37"/>
      <c r="F37"/>
      <c r="G37"/>
      <c r="H37"/>
      <c r="I37"/>
      <c r="J37"/>
      <c r="K37"/>
    </row>
    <row r="38" spans="1:11" x14ac:dyDescent="0.35">
      <c r="A38"/>
      <c r="B38"/>
      <c r="C38"/>
      <c r="D38"/>
      <c r="E38"/>
      <c r="F38"/>
      <c r="G38"/>
      <c r="H38"/>
      <c r="I38"/>
      <c r="J38"/>
      <c r="K38"/>
    </row>
    <row r="39" spans="1:11" x14ac:dyDescent="0.35">
      <c r="A39"/>
      <c r="B39"/>
      <c r="C39"/>
      <c r="D39"/>
      <c r="E39"/>
      <c r="F39"/>
      <c r="G39"/>
      <c r="H39"/>
      <c r="I39"/>
      <c r="J39"/>
      <c r="K39"/>
    </row>
    <row r="40" spans="1:11" x14ac:dyDescent="0.35">
      <c r="A40"/>
      <c r="B40"/>
      <c r="C40"/>
      <c r="D40"/>
      <c r="E40"/>
      <c r="F40"/>
      <c r="G40"/>
      <c r="H40"/>
      <c r="I40"/>
      <c r="J40"/>
      <c r="K40"/>
    </row>
    <row r="41" spans="1:11" x14ac:dyDescent="0.35">
      <c r="A41"/>
      <c r="B41"/>
      <c r="C41"/>
      <c r="D41"/>
      <c r="E41"/>
      <c r="F41"/>
      <c r="G41"/>
      <c r="H41"/>
      <c r="I41"/>
      <c r="J41"/>
      <c r="K41"/>
    </row>
    <row r="42" spans="1:11" x14ac:dyDescent="0.35">
      <c r="A42"/>
      <c r="B42"/>
      <c r="C42"/>
      <c r="D42"/>
      <c r="E42"/>
      <c r="F42"/>
      <c r="G42"/>
      <c r="H42"/>
      <c r="I42"/>
      <c r="J42"/>
      <c r="K42"/>
    </row>
    <row r="43" spans="1:11" x14ac:dyDescent="0.35">
      <c r="A43"/>
      <c r="B43"/>
      <c r="C43"/>
      <c r="D43"/>
      <c r="E43"/>
      <c r="F43"/>
      <c r="G43"/>
      <c r="H43"/>
      <c r="I43"/>
      <c r="J43"/>
      <c r="K43"/>
    </row>
    <row r="44" spans="1:11" x14ac:dyDescent="0.35">
      <c r="A44"/>
      <c r="B44"/>
      <c r="C44"/>
      <c r="D44"/>
      <c r="E44"/>
      <c r="F44"/>
      <c r="G44"/>
      <c r="H44"/>
      <c r="I44"/>
      <c r="J44"/>
      <c r="K44"/>
    </row>
    <row r="45" spans="1:11" x14ac:dyDescent="0.35">
      <c r="A45"/>
      <c r="B45"/>
      <c r="C45"/>
      <c r="D45"/>
      <c r="E45"/>
      <c r="F45"/>
      <c r="G45"/>
      <c r="H45"/>
      <c r="I45"/>
      <c r="J45"/>
      <c r="K45"/>
    </row>
    <row r="46" spans="1:11" x14ac:dyDescent="0.35">
      <c r="A46"/>
      <c r="B46"/>
      <c r="C46"/>
      <c r="D46"/>
      <c r="E46"/>
      <c r="F46"/>
      <c r="G46"/>
      <c r="H46"/>
      <c r="I46"/>
      <c r="J46"/>
      <c r="K46"/>
    </row>
    <row r="47" spans="1:11" x14ac:dyDescent="0.35">
      <c r="A47"/>
      <c r="B47"/>
      <c r="C47"/>
      <c r="D47"/>
      <c r="E47"/>
      <c r="F47"/>
      <c r="G47"/>
      <c r="H47"/>
      <c r="I47"/>
      <c r="J47"/>
      <c r="K47"/>
    </row>
    <row r="48" spans="1:11" x14ac:dyDescent="0.35">
      <c r="A48"/>
      <c r="B48"/>
      <c r="C48"/>
      <c r="D48"/>
      <c r="E48"/>
      <c r="F48"/>
      <c r="G48"/>
      <c r="H48"/>
      <c r="I48"/>
      <c r="J48"/>
      <c r="K48"/>
    </row>
    <row r="49" spans="1:11" x14ac:dyDescent="0.35">
      <c r="A49"/>
      <c r="B49"/>
      <c r="C49"/>
      <c r="D49"/>
      <c r="E49"/>
      <c r="F49"/>
      <c r="G49"/>
      <c r="H49"/>
      <c r="I49"/>
      <c r="J49"/>
      <c r="K49"/>
    </row>
    <row r="50" spans="1:11" x14ac:dyDescent="0.35">
      <c r="A50"/>
      <c r="B50"/>
      <c r="C50"/>
      <c r="D50"/>
      <c r="E50"/>
      <c r="F50"/>
      <c r="G50"/>
      <c r="H50"/>
      <c r="I50"/>
      <c r="J50"/>
      <c r="K50"/>
    </row>
    <row r="51" spans="1:11" x14ac:dyDescent="0.35">
      <c r="A51"/>
      <c r="B51"/>
      <c r="C51"/>
      <c r="D51"/>
      <c r="E51"/>
      <c r="F51"/>
      <c r="G51"/>
      <c r="H51"/>
      <c r="I51"/>
      <c r="J51"/>
      <c r="K51"/>
    </row>
    <row r="52" spans="1:11" x14ac:dyDescent="0.35">
      <c r="A52"/>
      <c r="B52"/>
      <c r="C52"/>
      <c r="D52"/>
      <c r="E52"/>
      <c r="F52"/>
      <c r="G52"/>
      <c r="H52"/>
      <c r="I52"/>
      <c r="J52"/>
      <c r="K52"/>
    </row>
    <row r="53" spans="1:11" x14ac:dyDescent="0.35">
      <c r="A53"/>
      <c r="B53"/>
      <c r="C53"/>
      <c r="D53"/>
      <c r="E53"/>
      <c r="F53"/>
      <c r="G53"/>
      <c r="H53"/>
      <c r="I53"/>
      <c r="J53"/>
      <c r="K53"/>
    </row>
    <row r="54" spans="1:11" x14ac:dyDescent="0.35">
      <c r="A54"/>
      <c r="B54"/>
      <c r="C54"/>
      <c r="D54"/>
      <c r="E54"/>
      <c r="F54"/>
      <c r="G54"/>
      <c r="H54"/>
      <c r="I54"/>
      <c r="J54"/>
      <c r="K54"/>
    </row>
    <row r="55" spans="1:11" x14ac:dyDescent="0.35">
      <c r="A55"/>
      <c r="B55"/>
      <c r="C55"/>
      <c r="D55"/>
      <c r="E55"/>
      <c r="F55"/>
      <c r="G55"/>
      <c r="H55"/>
      <c r="I55"/>
      <c r="J55"/>
      <c r="K55"/>
    </row>
  </sheetData>
  <sheetProtection selectLockedCells="1" selectUnlockedCells="1"/>
  <mergeCells count="5">
    <mergeCell ref="A3:K3"/>
    <mergeCell ref="A4:K4"/>
    <mergeCell ref="A6:A7"/>
    <mergeCell ref="B6:F6"/>
    <mergeCell ref="G6:K6"/>
  </mergeCells>
  <phoneticPr fontId="11" type="noConversion"/>
  <printOptions horizontalCentered="1"/>
  <pageMargins left="0.59055118110236227" right="0.59055118110236227" top="0.78740157480314965" bottom="0.59055118110236227" header="0.51181102362204722" footer="0.51181102362204722"/>
  <pageSetup paperSize="9" firstPageNumber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7"/>
  <sheetViews>
    <sheetView defaultGridColor="0" view="pageBreakPreview" colorId="18" zoomScale="75" zoomScaleNormal="68" workbookViewId="0"/>
  </sheetViews>
  <sheetFormatPr baseColWidth="10" defaultColWidth="12.7265625" defaultRowHeight="9" customHeight="1" x14ac:dyDescent="0.3"/>
  <cols>
    <col min="1" max="1" width="42.1796875" style="1" customWidth="1"/>
    <col min="2" max="5" width="15.7265625" style="1" customWidth="1"/>
    <col min="6" max="16384" width="12.7265625" style="1"/>
  </cols>
  <sheetData>
    <row r="1" spans="1:7" ht="14" x14ac:dyDescent="0.3">
      <c r="A1" s="154" t="s">
        <v>72</v>
      </c>
      <c r="B1" s="155"/>
      <c r="C1" s="155"/>
      <c r="D1" s="155"/>
      <c r="E1" s="155"/>
    </row>
    <row r="2" spans="1:7" ht="7" customHeight="1" x14ac:dyDescent="0.3">
      <c r="A2" s="201"/>
      <c r="B2" s="155"/>
      <c r="C2" s="155"/>
      <c r="D2" s="155"/>
      <c r="E2" s="155"/>
    </row>
    <row r="3" spans="1:7" ht="15.75" customHeight="1" x14ac:dyDescent="0.3">
      <c r="A3" s="313" t="s">
        <v>97</v>
      </c>
      <c r="B3" s="313"/>
      <c r="C3" s="313"/>
      <c r="D3" s="313"/>
      <c r="E3" s="313"/>
    </row>
    <row r="4" spans="1:7" ht="15.75" customHeight="1" x14ac:dyDescent="0.3">
      <c r="A4" s="313" t="s">
        <v>141</v>
      </c>
      <c r="B4" s="313"/>
      <c r="C4" s="313"/>
      <c r="D4" s="313"/>
      <c r="E4" s="313"/>
    </row>
    <row r="5" spans="1:7" ht="10" customHeight="1" thickBot="1" x14ac:dyDescent="0.35">
      <c r="A5" s="157"/>
      <c r="B5" s="158"/>
      <c r="C5" s="158"/>
      <c r="D5" s="158"/>
      <c r="E5" s="158"/>
    </row>
    <row r="6" spans="1:7" s="3" customFormat="1" ht="20.25" customHeight="1" thickBot="1" x14ac:dyDescent="0.4">
      <c r="A6" s="314"/>
      <c r="B6" s="325" t="s">
        <v>0</v>
      </c>
      <c r="C6" s="326"/>
      <c r="D6" s="325" t="s">
        <v>57</v>
      </c>
      <c r="E6" s="326"/>
      <c r="G6" s="9"/>
    </row>
    <row r="7" spans="1:7" s="3" customFormat="1" ht="16.5" customHeight="1" x14ac:dyDescent="0.3">
      <c r="A7" s="315"/>
      <c r="B7" s="309" t="s">
        <v>55</v>
      </c>
      <c r="C7" s="309" t="s">
        <v>56</v>
      </c>
      <c r="D7" s="324" t="s">
        <v>55</v>
      </c>
      <c r="E7" s="309" t="s">
        <v>56</v>
      </c>
    </row>
    <row r="8" spans="1:7" s="3" customFormat="1" ht="17.25" customHeight="1" thickBot="1" x14ac:dyDescent="0.35">
      <c r="A8" s="316"/>
      <c r="B8" s="310"/>
      <c r="C8" s="310"/>
      <c r="D8" s="310"/>
      <c r="E8" s="310"/>
    </row>
    <row r="9" spans="1:7" s="3" customFormat="1" ht="20.149999999999999" customHeight="1" x14ac:dyDescent="0.3">
      <c r="A9" s="159"/>
      <c r="B9" s="197"/>
      <c r="C9" s="197"/>
      <c r="D9" s="120"/>
      <c r="E9" s="197"/>
    </row>
    <row r="10" spans="1:7" s="3" customFormat="1" ht="20.149999999999999" customHeight="1" x14ac:dyDescent="0.35">
      <c r="A10" s="161" t="s">
        <v>87</v>
      </c>
      <c r="B10" s="124">
        <f>'[1]CUAD8-2'!B14</f>
        <v>1337.675</v>
      </c>
      <c r="C10" s="124">
        <f>'[1]CUAD8-2'!C14</f>
        <v>1177.0749999999998</v>
      </c>
      <c r="D10" s="124">
        <f>'[1]CUAD8-2'!D14</f>
        <v>12357.75</v>
      </c>
      <c r="E10" s="124">
        <f>'[1]CUAD8-2'!E14</f>
        <v>11057.424999999999</v>
      </c>
    </row>
    <row r="11" spans="1:7" s="3" customFormat="1" ht="12.75" customHeight="1" x14ac:dyDescent="0.35">
      <c r="A11" s="162"/>
      <c r="B11" s="124"/>
      <c r="C11" s="124"/>
      <c r="D11" s="124"/>
      <c r="E11" s="124"/>
    </row>
    <row r="12" spans="1:7" s="3" customFormat="1" ht="20.149999999999999" customHeight="1" x14ac:dyDescent="0.35">
      <c r="A12" s="161" t="s">
        <v>65</v>
      </c>
      <c r="B12" s="124">
        <f>'[1]CUAD8-2'!B21</f>
        <v>54.449999999999996</v>
      </c>
      <c r="C12" s="124">
        <f>'[1]CUAD8-2'!C21</f>
        <v>16.05</v>
      </c>
      <c r="D12" s="124">
        <f>'[1]CUAD8-2'!D21</f>
        <v>691.95</v>
      </c>
      <c r="E12" s="124">
        <f>'[1]CUAD8-2'!E21</f>
        <v>233.92500000000001</v>
      </c>
    </row>
    <row r="13" spans="1:7" s="3" customFormat="1" ht="20.149999999999999" customHeight="1" x14ac:dyDescent="0.35">
      <c r="A13" s="160" t="s">
        <v>82</v>
      </c>
      <c r="B13" s="136">
        <f>+B12/B10*100</f>
        <v>4.0704954491935634</v>
      </c>
      <c r="C13" s="136">
        <f>+C12/C10*100</f>
        <v>1.3635494764564708</v>
      </c>
      <c r="D13" s="136">
        <f>+D12/D10*100</f>
        <v>5.5993202646112765</v>
      </c>
      <c r="E13" s="136">
        <f>+E12/E10*100</f>
        <v>2.1155467932181318</v>
      </c>
    </row>
    <row r="14" spans="1:7" s="3" customFormat="1" ht="20.149999999999999" customHeight="1" x14ac:dyDescent="0.35">
      <c r="A14" s="160"/>
      <c r="B14" s="198"/>
      <c r="C14" s="198"/>
      <c r="D14" s="198"/>
      <c r="E14" s="198"/>
    </row>
    <row r="15" spans="1:7" s="3" customFormat="1" ht="20.149999999999999" customHeight="1" x14ac:dyDescent="0.35">
      <c r="A15" s="160"/>
      <c r="B15" s="198"/>
      <c r="C15" s="198"/>
      <c r="D15" s="198"/>
      <c r="E15" s="198"/>
    </row>
    <row r="16" spans="1:7" s="3" customFormat="1" ht="20.149999999999999" customHeight="1" x14ac:dyDescent="0.35">
      <c r="A16" s="161" t="s">
        <v>88</v>
      </c>
      <c r="B16" s="124">
        <f>'[1]CUAD8-2'!B30</f>
        <v>1186.5</v>
      </c>
      <c r="C16" s="124">
        <f>'[1]CUAD8-2'!C30</f>
        <v>996.90000000000009</v>
      </c>
      <c r="D16" s="124">
        <f>'[1]CUAD8-2'!D30</f>
        <v>10965.150000000001</v>
      </c>
      <c r="E16" s="124">
        <f>'[1]CUAD8-2'!E30</f>
        <v>9425.4249999999993</v>
      </c>
      <c r="F16" s="7"/>
    </row>
    <row r="17" spans="1:7" s="3" customFormat="1" ht="20.149999999999999" customHeight="1" x14ac:dyDescent="0.35">
      <c r="A17" s="160" t="s">
        <v>98</v>
      </c>
      <c r="B17" s="124">
        <f>+B16/B10*100</f>
        <v>88.69867493972751</v>
      </c>
      <c r="C17" s="124">
        <f>+C16/C10*100</f>
        <v>84.692988976913128</v>
      </c>
      <c r="D17" s="124">
        <f>+D16/D10*100</f>
        <v>88.730958305516793</v>
      </c>
      <c r="E17" s="124">
        <f>+E16/E10*100</f>
        <v>85.240686687904272</v>
      </c>
      <c r="F17" s="7"/>
    </row>
    <row r="18" spans="1:7" s="3" customFormat="1" ht="12" customHeight="1" x14ac:dyDescent="0.35">
      <c r="A18" s="162"/>
      <c r="B18" s="141"/>
      <c r="C18" s="141"/>
      <c r="D18" s="141"/>
      <c r="E18" s="141"/>
      <c r="F18" s="7"/>
    </row>
    <row r="19" spans="1:7" s="3" customFormat="1" ht="20.149999999999999" customHeight="1" x14ac:dyDescent="0.35">
      <c r="A19" s="161" t="s">
        <v>67</v>
      </c>
      <c r="B19" s="124">
        <f>'[1]CUAD8-2'!B37</f>
        <v>44.1</v>
      </c>
      <c r="C19" s="124">
        <f>'[1]CUAD8-2'!C37</f>
        <v>12.975</v>
      </c>
      <c r="D19" s="124">
        <f>'[1]CUAD8-2'!D37</f>
        <v>595.73749999999995</v>
      </c>
      <c r="E19" s="124">
        <f>'[1]CUAD8-2'!E37</f>
        <v>179.10000000000002</v>
      </c>
      <c r="F19" s="7"/>
      <c r="G19" s="8"/>
    </row>
    <row r="20" spans="1:7" s="3" customFormat="1" ht="20.149999999999999" customHeight="1" x14ac:dyDescent="0.35">
      <c r="A20" s="160" t="s">
        <v>83</v>
      </c>
      <c r="B20" s="124">
        <f>+B19/B16*100</f>
        <v>3.7168141592920354</v>
      </c>
      <c r="C20" s="124">
        <f>+C19/C16*100</f>
        <v>1.3015347577490219</v>
      </c>
      <c r="D20" s="124">
        <f>+D19/D16*100</f>
        <v>5.4330082123819547</v>
      </c>
      <c r="E20" s="124">
        <f>+E19/E16*100</f>
        <v>1.9001795674996091</v>
      </c>
    </row>
    <row r="21" spans="1:7" s="3" customFormat="1" ht="20.149999999999999" customHeight="1" x14ac:dyDescent="0.35">
      <c r="A21" s="160" t="s">
        <v>99</v>
      </c>
      <c r="B21" s="136">
        <f>+B19/B12*100</f>
        <v>80.991735537190095</v>
      </c>
      <c r="C21" s="136">
        <f>+C19/C12*100</f>
        <v>80.841121495327101</v>
      </c>
      <c r="D21" s="136">
        <f>+D19/D12*100</f>
        <v>86.095454873907059</v>
      </c>
      <c r="E21" s="136">
        <f>+E19/E12*100</f>
        <v>76.563000961846754</v>
      </c>
    </row>
    <row r="22" spans="1:7" s="3" customFormat="1" ht="20.149999999999999" customHeight="1" x14ac:dyDescent="0.35">
      <c r="A22" s="160"/>
      <c r="B22" s="198"/>
      <c r="C22" s="198"/>
      <c r="D22" s="198"/>
      <c r="E22" s="198"/>
    </row>
    <row r="23" spans="1:7" s="3" customFormat="1" ht="20.149999999999999" customHeight="1" x14ac:dyDescent="0.35">
      <c r="A23" s="162"/>
      <c r="B23" s="132"/>
      <c r="C23" s="132"/>
      <c r="D23" s="132"/>
      <c r="E23" s="132"/>
    </row>
    <row r="24" spans="1:7" s="3" customFormat="1" ht="20.149999999999999" customHeight="1" x14ac:dyDescent="0.35">
      <c r="A24" s="161" t="s">
        <v>100</v>
      </c>
      <c r="B24" s="124">
        <f>'[1]CUAD8-3'!K10</f>
        <v>955.17499999999995</v>
      </c>
      <c r="C24" s="124">
        <f>'[1]CUAD8-3'!K11</f>
        <v>872.92499999999995</v>
      </c>
      <c r="D24" s="124">
        <v>8938.1</v>
      </c>
      <c r="E24" s="124">
        <v>8313.7000000000007</v>
      </c>
    </row>
    <row r="25" spans="1:7" s="3" customFormat="1" ht="20.149999999999999" customHeight="1" x14ac:dyDescent="0.35">
      <c r="A25" s="160" t="s">
        <v>101</v>
      </c>
      <c r="B25" s="124">
        <f>+B24/B16*100</f>
        <v>80.503581963758947</v>
      </c>
      <c r="C25" s="124">
        <f>+C24/C16*100</f>
        <v>87.563948239542569</v>
      </c>
      <c r="D25" s="124">
        <f>+D24/D16*100</f>
        <v>81.513704782880296</v>
      </c>
      <c r="E25" s="124">
        <f>+E24/E16*100</f>
        <v>88.2050411519905</v>
      </c>
    </row>
    <row r="26" spans="1:7" s="3" customFormat="1" ht="12" customHeight="1" x14ac:dyDescent="0.35">
      <c r="A26" s="162"/>
      <c r="B26" s="132"/>
      <c r="C26" s="132"/>
      <c r="D26" s="124"/>
      <c r="E26" s="124"/>
    </row>
    <row r="27" spans="1:7" s="3" customFormat="1" ht="20.149999999999999" customHeight="1" x14ac:dyDescent="0.35">
      <c r="A27" s="161" t="s">
        <v>102</v>
      </c>
      <c r="B27" s="124">
        <f>'[1]CUAD8-3'!K16</f>
        <v>29.224999999999998</v>
      </c>
      <c r="C27" s="124">
        <f>'[1]CUAD8-3'!K17</f>
        <v>5.0749999999999993</v>
      </c>
      <c r="D27" s="124">
        <v>386.7</v>
      </c>
      <c r="E27" s="124">
        <v>99.8</v>
      </c>
    </row>
    <row r="28" spans="1:7" s="3" customFormat="1" ht="20.149999999999999" customHeight="1" x14ac:dyDescent="0.35">
      <c r="A28" s="160" t="s">
        <v>103</v>
      </c>
      <c r="B28" s="124">
        <f>+B27/B24*100</f>
        <v>3.0596487554636584</v>
      </c>
      <c r="C28" s="124">
        <f>+C27/C24*100</f>
        <v>0.58137869805538844</v>
      </c>
      <c r="D28" s="124">
        <f>+D27/D24*100</f>
        <v>4.3264228415435042</v>
      </c>
      <c r="E28" s="124">
        <f>+E27/E24*100</f>
        <v>1.2004282088600742</v>
      </c>
    </row>
    <row r="29" spans="1:7" s="3" customFormat="1" ht="20.149999999999999" customHeight="1" x14ac:dyDescent="0.35">
      <c r="A29" s="160" t="s">
        <v>104</v>
      </c>
      <c r="B29" s="136">
        <f>+B27/B19*100</f>
        <v>66.269841269841265</v>
      </c>
      <c r="C29" s="136">
        <f>+C27/C19*100</f>
        <v>39.113680154142578</v>
      </c>
      <c r="D29" s="136">
        <f>+D27/D19*100</f>
        <v>64.911139553914268</v>
      </c>
      <c r="E29" s="136">
        <f>+E27/E19*100</f>
        <v>55.723059743160242</v>
      </c>
    </row>
    <row r="30" spans="1:7" s="3" customFormat="1" ht="20.149999999999999" customHeight="1" x14ac:dyDescent="0.35">
      <c r="A30" s="160"/>
      <c r="B30" s="198"/>
      <c r="C30" s="198"/>
      <c r="D30" s="198"/>
      <c r="E30" s="198"/>
    </row>
    <row r="31" spans="1:7" s="3" customFormat="1" ht="20.149999999999999" customHeight="1" x14ac:dyDescent="0.35">
      <c r="A31" s="160"/>
      <c r="B31" s="198"/>
      <c r="C31" s="198"/>
      <c r="D31" s="198"/>
      <c r="E31" s="198"/>
    </row>
    <row r="32" spans="1:7" s="3" customFormat="1" ht="20.149999999999999" customHeight="1" x14ac:dyDescent="0.35">
      <c r="A32" s="161" t="s">
        <v>89</v>
      </c>
      <c r="B32" s="124">
        <f>'[1]CUAD8-2'!B46</f>
        <v>151.1749999999999</v>
      </c>
      <c r="C32" s="124">
        <f>'[1]CUAD8-2'!C46</f>
        <v>180.17499999999995</v>
      </c>
      <c r="D32" s="124">
        <f>'[1]CUAD8-2'!D46</f>
        <v>1392.6</v>
      </c>
      <c r="E32" s="124">
        <f>'[1]CUAD8-2'!E46</f>
        <v>1632</v>
      </c>
    </row>
    <row r="33" spans="1:6" s="3" customFormat="1" ht="20.149999999999999" customHeight="1" x14ac:dyDescent="0.35">
      <c r="A33" s="160" t="s">
        <v>105</v>
      </c>
      <c r="B33" s="124">
        <f>+B32/B10*100</f>
        <v>11.301325060272481</v>
      </c>
      <c r="C33" s="124">
        <f>+C32/C10*100</f>
        <v>15.307011023086888</v>
      </c>
      <c r="D33" s="124">
        <f>+D32/D10*100</f>
        <v>11.269041694483219</v>
      </c>
      <c r="E33" s="124">
        <f>+E32/E10*100</f>
        <v>14.759313312095721</v>
      </c>
    </row>
    <row r="34" spans="1:6" s="3" customFormat="1" ht="12" customHeight="1" x14ac:dyDescent="0.35">
      <c r="A34" s="162"/>
      <c r="B34" s="124"/>
      <c r="C34" s="124"/>
      <c r="D34" s="124"/>
      <c r="E34" s="124"/>
    </row>
    <row r="35" spans="1:6" s="3" customFormat="1" ht="20.149999999999999" customHeight="1" x14ac:dyDescent="0.35">
      <c r="A35" s="161" t="s">
        <v>84</v>
      </c>
      <c r="B35" s="124">
        <f>'[1]CUAD8-2'!B53</f>
        <v>10.350000000000001</v>
      </c>
      <c r="C35" s="124">
        <f>'[1]CUAD8-2'!C53</f>
        <v>3.0750000000000006</v>
      </c>
      <c r="D35" s="124">
        <f>'[1]CUAD8-2'!D53</f>
        <v>96.25</v>
      </c>
      <c r="E35" s="124">
        <f>'[1]CUAD8-2'!E53</f>
        <v>54.825000000000003</v>
      </c>
    </row>
    <row r="36" spans="1:6" s="3" customFormat="1" ht="20.149999999999999" customHeight="1" x14ac:dyDescent="0.35">
      <c r="A36" s="160" t="s">
        <v>85</v>
      </c>
      <c r="B36" s="124">
        <f>+B35/B32*100</f>
        <v>6.8463701008764728</v>
      </c>
      <c r="C36" s="124">
        <f>+C35/C32*100</f>
        <v>1.7066740668794236</v>
      </c>
      <c r="D36" s="124">
        <f>+D35/D32*100</f>
        <v>6.9115323854660353</v>
      </c>
      <c r="E36" s="124">
        <f>+E35/E32*100</f>
        <v>3.359375</v>
      </c>
    </row>
    <row r="37" spans="1:6" s="3" customFormat="1" ht="20.149999999999999" customHeight="1" x14ac:dyDescent="0.35">
      <c r="A37" s="160" t="s">
        <v>106</v>
      </c>
      <c r="B37" s="136">
        <f>+B35/B12*100</f>
        <v>19.008264462809919</v>
      </c>
      <c r="C37" s="136">
        <f>+C35/C12*100</f>
        <v>19.158878504672899</v>
      </c>
      <c r="D37" s="136">
        <f>+D35/D12*100</f>
        <v>13.909964592817401</v>
      </c>
      <c r="E37" s="136">
        <f>+E35/E12*100</f>
        <v>23.436999038153257</v>
      </c>
    </row>
    <row r="38" spans="1:6" s="3" customFormat="1" ht="20.149999999999999" customHeight="1" thickBot="1" x14ac:dyDescent="0.4">
      <c r="A38" s="188"/>
      <c r="B38" s="199"/>
      <c r="C38" s="200"/>
      <c r="D38" s="200"/>
      <c r="E38" s="199"/>
    </row>
    <row r="39" spans="1:6" s="269" customFormat="1" ht="14" x14ac:dyDescent="0.25">
      <c r="A39" s="260" t="s">
        <v>81</v>
      </c>
      <c r="B39" s="268"/>
      <c r="C39" s="268"/>
      <c r="D39" s="268"/>
      <c r="E39" s="268"/>
    </row>
    <row r="40" spans="1:6" s="3" customFormat="1" ht="14" x14ac:dyDescent="0.3">
      <c r="A40" s="2" t="s">
        <v>6</v>
      </c>
      <c r="B40" s="5"/>
      <c r="C40" s="5"/>
      <c r="D40" s="5"/>
      <c r="E40" s="5"/>
    </row>
    <row r="41" spans="1:6" s="3" customFormat="1" ht="14" x14ac:dyDescent="0.3">
      <c r="A41" s="1"/>
      <c r="B41" s="1"/>
      <c r="C41" s="1"/>
      <c r="D41" s="1"/>
      <c r="E41" s="1"/>
    </row>
    <row r="42" spans="1:6" s="3" customFormat="1" ht="14" x14ac:dyDescent="0.3">
      <c r="A42" s="1"/>
      <c r="B42" s="1"/>
      <c r="C42" s="1"/>
      <c r="D42" s="1"/>
      <c r="E42" s="1"/>
    </row>
    <row r="43" spans="1:6" s="3" customFormat="1" ht="14" x14ac:dyDescent="0.3">
      <c r="A43" s="1"/>
      <c r="B43" s="1"/>
      <c r="C43" s="1"/>
      <c r="D43" s="1"/>
      <c r="E43" s="1"/>
    </row>
    <row r="44" spans="1:6" s="3" customFormat="1" ht="14" x14ac:dyDescent="0.3">
      <c r="A44" s="1"/>
      <c r="B44" s="1"/>
      <c r="C44" s="1"/>
      <c r="D44" s="1"/>
      <c r="E44" s="1"/>
    </row>
    <row r="45" spans="1:6" s="3" customFormat="1" ht="14" x14ac:dyDescent="0.3">
      <c r="A45" s="1"/>
      <c r="B45" s="1"/>
      <c r="C45" s="1"/>
      <c r="D45" s="1"/>
      <c r="E45" s="1"/>
      <c r="F45" s="7"/>
    </row>
    <row r="46" spans="1:6" s="3" customFormat="1" ht="14" x14ac:dyDescent="0.3">
      <c r="A46" s="1"/>
      <c r="B46" s="1"/>
      <c r="C46" s="1"/>
      <c r="D46" s="1"/>
      <c r="E46" s="1"/>
      <c r="F46" s="7"/>
    </row>
    <row r="47" spans="1:6" s="3" customFormat="1" ht="14" x14ac:dyDescent="0.3">
      <c r="A47" s="1"/>
      <c r="B47" s="1"/>
      <c r="C47" s="1"/>
      <c r="D47" s="1"/>
      <c r="E47" s="1"/>
      <c r="F47" s="7"/>
    </row>
    <row r="48" spans="1:6" s="3" customFormat="1" ht="14" x14ac:dyDescent="0.3">
      <c r="A48" s="1"/>
      <c r="B48" s="1"/>
      <c r="C48" s="1"/>
      <c r="D48" s="1"/>
      <c r="E48" s="1"/>
      <c r="F48" s="7"/>
    </row>
    <row r="49" spans="1:6" s="3" customFormat="1" ht="14" x14ac:dyDescent="0.3">
      <c r="A49" s="1"/>
      <c r="B49" s="1"/>
      <c r="C49" s="1"/>
      <c r="D49" s="1"/>
      <c r="E49" s="1"/>
      <c r="F49" s="7"/>
    </row>
    <row r="50" spans="1:6" s="3" customFormat="1" ht="14" x14ac:dyDescent="0.3">
      <c r="A50" s="1"/>
      <c r="B50" s="1"/>
      <c r="C50" s="1"/>
      <c r="D50" s="1"/>
      <c r="E50" s="1"/>
    </row>
    <row r="51" spans="1:6" s="3" customFormat="1" ht="14" x14ac:dyDescent="0.3">
      <c r="A51" s="1"/>
      <c r="B51" s="1"/>
      <c r="C51" s="1"/>
      <c r="D51" s="1"/>
      <c r="E51" s="1"/>
    </row>
    <row r="52" spans="1:6" s="3" customFormat="1" ht="12.75" customHeight="1" x14ac:dyDescent="0.3">
      <c r="A52" s="1"/>
      <c r="B52" s="1"/>
      <c r="C52" s="1"/>
      <c r="D52" s="1"/>
      <c r="E52" s="1"/>
    </row>
    <row r="53" spans="1:6" s="3" customFormat="1" ht="15" customHeight="1" x14ac:dyDescent="0.3">
      <c r="A53" s="1"/>
      <c r="B53" s="1"/>
      <c r="C53" s="1"/>
      <c r="D53" s="1"/>
      <c r="E53" s="1"/>
    </row>
    <row r="54" spans="1:6" s="3" customFormat="1" ht="9.75" customHeight="1" x14ac:dyDescent="0.3">
      <c r="A54" s="1"/>
      <c r="B54" s="1"/>
      <c r="C54" s="1"/>
      <c r="D54" s="1"/>
      <c r="E54" s="1"/>
    </row>
    <row r="55" spans="1:6" s="3" customFormat="1" ht="16.5" customHeight="1" x14ac:dyDescent="0.3">
      <c r="A55" s="1"/>
      <c r="B55" s="1"/>
      <c r="C55" s="1"/>
      <c r="D55" s="1"/>
      <c r="E55" s="1"/>
    </row>
    <row r="56" spans="1:6" ht="20.25" customHeight="1" x14ac:dyDescent="0.3"/>
    <row r="57" spans="1:6" ht="14" x14ac:dyDescent="0.3"/>
  </sheetData>
  <sheetProtection selectLockedCells="1" selectUnlockedCells="1"/>
  <mergeCells count="9">
    <mergeCell ref="A3:E3"/>
    <mergeCell ref="A4:E4"/>
    <mergeCell ref="A6:A8"/>
    <mergeCell ref="B6:C6"/>
    <mergeCell ref="D6:E6"/>
    <mergeCell ref="B7:B8"/>
    <mergeCell ref="D7:D8"/>
    <mergeCell ref="E7:E8"/>
    <mergeCell ref="C7:C8"/>
  </mergeCells>
  <phoneticPr fontId="0" type="noConversion"/>
  <printOptions horizontalCentered="1"/>
  <pageMargins left="0.39370078740157483" right="0.39370078740157483" top="0.98425196850393704" bottom="0.31496062992125984" header="0.51181102362204722" footer="0.31496062992125984"/>
  <pageSetup paperSize="9" scale="92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view="pageBreakPreview" zoomScale="75" zoomScaleNormal="75" workbookViewId="0"/>
  </sheetViews>
  <sheetFormatPr baseColWidth="10" defaultColWidth="8.54296875" defaultRowHeight="12.5" x14ac:dyDescent="0.25"/>
  <cols>
    <col min="1" max="1" width="44.54296875" style="21" customWidth="1"/>
    <col min="2" max="4" width="14.1796875" style="21" customWidth="1"/>
    <col min="5" max="5" width="16.26953125" style="21" customWidth="1"/>
    <col min="6" max="8" width="14.1796875" style="21" customWidth="1"/>
    <col min="9" max="9" width="15.81640625" style="21" customWidth="1"/>
    <col min="10" max="10" width="11.81640625" style="21" customWidth="1"/>
    <col min="11" max="16384" width="8.54296875" style="21"/>
  </cols>
  <sheetData>
    <row r="1" spans="1:12" ht="15.5" x14ac:dyDescent="0.35">
      <c r="A1" s="202" t="s">
        <v>71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2" ht="15" x14ac:dyDescent="0.25">
      <c r="A2" s="330" t="s">
        <v>107</v>
      </c>
      <c r="B2" s="330"/>
      <c r="C2" s="330"/>
      <c r="D2" s="330"/>
      <c r="E2" s="330"/>
      <c r="F2" s="330"/>
      <c r="G2" s="330"/>
      <c r="H2" s="330"/>
      <c r="I2" s="330"/>
      <c r="J2" s="330"/>
    </row>
    <row r="3" spans="1:12" ht="15" x14ac:dyDescent="0.25">
      <c r="A3" s="330" t="s">
        <v>147</v>
      </c>
      <c r="B3" s="330"/>
      <c r="C3" s="330"/>
      <c r="D3" s="330"/>
      <c r="E3" s="330"/>
      <c r="F3" s="330"/>
      <c r="G3" s="330"/>
      <c r="H3" s="330"/>
      <c r="I3" s="330"/>
      <c r="J3" s="330"/>
    </row>
    <row r="4" spans="1:12" ht="10" customHeight="1" thickBo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</row>
    <row r="5" spans="1:12" s="23" customFormat="1" ht="21.75" customHeight="1" thickBot="1" x14ac:dyDescent="0.3">
      <c r="A5" s="331"/>
      <c r="B5" s="334">
        <v>2021</v>
      </c>
      <c r="C5" s="335"/>
      <c r="D5" s="335"/>
      <c r="E5" s="336"/>
      <c r="F5" s="334">
        <v>2022</v>
      </c>
      <c r="G5" s="335"/>
      <c r="H5" s="335"/>
      <c r="I5" s="336"/>
      <c r="J5" s="22">
        <v>2022</v>
      </c>
    </row>
    <row r="6" spans="1:12" s="25" customFormat="1" ht="25.5" customHeight="1" thickBot="1" x14ac:dyDescent="0.3">
      <c r="A6" s="332"/>
      <c r="B6" s="337" t="s">
        <v>52</v>
      </c>
      <c r="C6" s="339" t="s">
        <v>53</v>
      </c>
      <c r="D6" s="341" t="s">
        <v>54</v>
      </c>
      <c r="E6" s="341" t="s">
        <v>0</v>
      </c>
      <c r="F6" s="337" t="s">
        <v>52</v>
      </c>
      <c r="G6" s="339" t="s">
        <v>53</v>
      </c>
      <c r="H6" s="341" t="s">
        <v>54</v>
      </c>
      <c r="I6" s="341" t="s">
        <v>0</v>
      </c>
      <c r="J6" s="24" t="s">
        <v>145</v>
      </c>
    </row>
    <row r="7" spans="1:12" s="25" customFormat="1" ht="24.75" customHeight="1" thickBot="1" x14ac:dyDescent="0.3">
      <c r="A7" s="333"/>
      <c r="B7" s="338"/>
      <c r="C7" s="340"/>
      <c r="D7" s="342"/>
      <c r="E7" s="342"/>
      <c r="F7" s="338"/>
      <c r="G7" s="340"/>
      <c r="H7" s="342"/>
      <c r="I7" s="342"/>
      <c r="J7" s="26" t="s">
        <v>1</v>
      </c>
    </row>
    <row r="8" spans="1:12" ht="15.5" x14ac:dyDescent="0.35">
      <c r="A8" s="204"/>
      <c r="B8" s="205"/>
      <c r="C8" s="206"/>
      <c r="D8" s="207"/>
      <c r="E8" s="208"/>
      <c r="F8" s="205"/>
      <c r="G8" s="206"/>
      <c r="H8" s="207"/>
      <c r="I8" s="208"/>
      <c r="J8" s="208"/>
      <c r="L8" s="9"/>
    </row>
    <row r="9" spans="1:12" ht="15" x14ac:dyDescent="0.3">
      <c r="A9" s="209" t="s">
        <v>11</v>
      </c>
      <c r="B9" s="210"/>
      <c r="C9" s="211"/>
      <c r="D9" s="212"/>
      <c r="E9" s="212"/>
      <c r="F9" s="210"/>
      <c r="G9" s="211"/>
      <c r="H9" s="212"/>
      <c r="I9" s="212"/>
      <c r="J9" s="213"/>
    </row>
    <row r="10" spans="1:12" ht="15.5" x14ac:dyDescent="0.35">
      <c r="A10" s="214" t="s">
        <v>60</v>
      </c>
      <c r="B10" s="285">
        <v>73.80083333333333</v>
      </c>
      <c r="C10" s="286">
        <v>16.518916666666669</v>
      </c>
      <c r="D10" s="287">
        <v>83.281999999999996</v>
      </c>
      <c r="E10" s="287">
        <v>173.60175000000001</v>
      </c>
      <c r="F10" s="285">
        <v>57.402999999999999</v>
      </c>
      <c r="G10" s="286">
        <v>13.78575</v>
      </c>
      <c r="H10" s="287">
        <v>66.297499999999999</v>
      </c>
      <c r="I10" s="287">
        <f>SUM(F10:H10)</f>
        <v>137.48624999999998</v>
      </c>
      <c r="J10" s="288">
        <f>100*I10/E10</f>
        <v>79.196350267206398</v>
      </c>
      <c r="L10" s="93"/>
    </row>
    <row r="11" spans="1:12" ht="15.5" x14ac:dyDescent="0.35">
      <c r="A11" s="214" t="s">
        <v>62</v>
      </c>
      <c r="B11" s="285">
        <v>103.03841666666668</v>
      </c>
      <c r="C11" s="286">
        <v>26.040916666666668</v>
      </c>
      <c r="D11" s="287">
        <v>123.79174999999999</v>
      </c>
      <c r="E11" s="287">
        <v>252.87108333333333</v>
      </c>
      <c r="F11" s="285">
        <v>87.102500000000006</v>
      </c>
      <c r="G11" s="286">
        <v>22.446249999999999</v>
      </c>
      <c r="H11" s="287">
        <v>104.7375</v>
      </c>
      <c r="I11" s="287">
        <f>SUM(F11:H11)</f>
        <v>214.28625</v>
      </c>
      <c r="J11" s="288">
        <f>100*I11/E11</f>
        <v>84.741302633456513</v>
      </c>
    </row>
    <row r="12" spans="1:12" ht="15" x14ac:dyDescent="0.3">
      <c r="A12" s="209" t="s">
        <v>12</v>
      </c>
      <c r="B12" s="289">
        <v>176.83924999999999</v>
      </c>
      <c r="C12" s="290">
        <v>42.559833333333337</v>
      </c>
      <c r="D12" s="291">
        <v>207.07374999999999</v>
      </c>
      <c r="E12" s="291">
        <v>426.47283333333331</v>
      </c>
      <c r="F12" s="289">
        <f>F10+F11</f>
        <v>144.50550000000001</v>
      </c>
      <c r="G12" s="290">
        <f t="shared" ref="G12:I12" si="0">G10+G11</f>
        <v>36.231999999999999</v>
      </c>
      <c r="H12" s="291">
        <f t="shared" si="0"/>
        <v>171.035</v>
      </c>
      <c r="I12" s="291">
        <f t="shared" si="0"/>
        <v>351.77249999999998</v>
      </c>
      <c r="J12" s="292">
        <f>100*I12/E12</f>
        <v>82.484151979981533</v>
      </c>
    </row>
    <row r="13" spans="1:12" ht="15.5" x14ac:dyDescent="0.35">
      <c r="A13" s="215"/>
      <c r="B13" s="293"/>
      <c r="C13" s="294"/>
      <c r="D13" s="295"/>
      <c r="E13" s="295"/>
      <c r="F13" s="293"/>
      <c r="G13" s="294"/>
      <c r="H13" s="295"/>
      <c r="I13" s="295"/>
      <c r="J13" s="296"/>
    </row>
    <row r="14" spans="1:12" ht="15" x14ac:dyDescent="0.3">
      <c r="A14" s="209" t="s">
        <v>128</v>
      </c>
      <c r="B14" s="297"/>
      <c r="C14" s="298"/>
      <c r="D14" s="299"/>
      <c r="E14" s="299"/>
      <c r="F14" s="297"/>
      <c r="G14" s="298"/>
      <c r="H14" s="299"/>
      <c r="I14" s="299"/>
      <c r="J14" s="300"/>
    </row>
    <row r="15" spans="1:12" ht="15.5" x14ac:dyDescent="0.35">
      <c r="A15" s="214" t="s">
        <v>60</v>
      </c>
      <c r="B15" s="285">
        <f>'[1]CUAD8-6'!N14/1000</f>
        <v>3.5873333333333335</v>
      </c>
      <c r="C15" s="286">
        <f>'[1]CUAD8-6'!N26/1000</f>
        <v>1.1381666666666668</v>
      </c>
      <c r="D15" s="287">
        <f>'[1]CUAD8-6'!N38/1000</f>
        <v>4.2772500000000004</v>
      </c>
      <c r="E15" s="287">
        <f>'[1]CUAD8-6'!N50/1000</f>
        <v>9.0027500000000007</v>
      </c>
      <c r="F15" s="285">
        <f>'[1]CUAD8-6'!N9/1000</f>
        <v>2.7250833333333335</v>
      </c>
      <c r="G15" s="286">
        <f>'[1]CUAD8-6'!N21/1000</f>
        <v>0.83633333333333337</v>
      </c>
      <c r="H15" s="287">
        <f>'[1]CUAD8-6'!N33/1000</f>
        <v>3.0753333333333335</v>
      </c>
      <c r="I15" s="287">
        <f>'[1]CUAD8-6'!N45/1000</f>
        <v>6.6367500000000001</v>
      </c>
      <c r="J15" s="288">
        <f>100*I15/E15</f>
        <v>73.719141373469213</v>
      </c>
    </row>
    <row r="16" spans="1:12" ht="15.5" x14ac:dyDescent="0.35">
      <c r="A16" s="214" t="s">
        <v>62</v>
      </c>
      <c r="B16" s="285">
        <f>'[1]CUAD8-6'!N15/1000</f>
        <v>3.3884166666666666</v>
      </c>
      <c r="C16" s="286">
        <f>'[1]CUAD8-6'!N27/1000</f>
        <v>0.73333333333333339</v>
      </c>
      <c r="D16" s="287">
        <f>'[1]CUAD8-6'!N39/1000</f>
        <v>2.7</v>
      </c>
      <c r="E16" s="287">
        <f>'[1]CUAD8-6'!N51/1000</f>
        <v>6.8217499999999998</v>
      </c>
      <c r="F16" s="285">
        <f>'[1]CUAD8-6'!N10/1000</f>
        <v>2.7863333333333333</v>
      </c>
      <c r="G16" s="286">
        <f>'[1]CUAD8-6'!N22/1000</f>
        <v>0.56566666666666665</v>
      </c>
      <c r="H16" s="287">
        <f>'[1]CUAD8-6'!N34/1000</f>
        <v>2.0833333333333335</v>
      </c>
      <c r="I16" s="287">
        <f>'[1]CUAD8-6'!N46/1000</f>
        <v>5.4353333333333333</v>
      </c>
      <c r="J16" s="288">
        <f>100*I16/E16</f>
        <v>79.676524840888817</v>
      </c>
    </row>
    <row r="17" spans="1:10" ht="15" x14ac:dyDescent="0.3">
      <c r="A17" s="209" t="s">
        <v>12</v>
      </c>
      <c r="B17" s="289">
        <f>'[1]CUAD8-6'!N16/1000</f>
        <v>6.9757499999999997</v>
      </c>
      <c r="C17" s="290">
        <f>'[1]CUAD8-6'!N28/1000</f>
        <v>1.8714999999999999</v>
      </c>
      <c r="D17" s="291">
        <f>'[1]CUAD8-6'!N40/1000</f>
        <v>6.9772499999999997</v>
      </c>
      <c r="E17" s="291">
        <f>'[1]CUAD8-6'!N52/1000</f>
        <v>15.8245</v>
      </c>
      <c r="F17" s="289">
        <f>'[1]CUAD8-6'!N11/1000</f>
        <v>5.5114166666666673</v>
      </c>
      <c r="G17" s="290">
        <f>'[1]CUAD8-6'!N23/1000</f>
        <v>1.4019999999999999</v>
      </c>
      <c r="H17" s="291">
        <f>'[1]CUAD8-6'!N35/1000</f>
        <v>5.158666666666667</v>
      </c>
      <c r="I17" s="291">
        <f>'[1]CUAD8-6'!N47/1000</f>
        <v>12.072083333333333</v>
      </c>
      <c r="J17" s="292">
        <f>100*I17/E17</f>
        <v>76.287297123658462</v>
      </c>
    </row>
    <row r="18" spans="1:10" ht="15.5" x14ac:dyDescent="0.35">
      <c r="A18" s="215"/>
      <c r="B18" s="301"/>
      <c r="C18" s="302"/>
      <c r="D18" s="303"/>
      <c r="E18" s="303"/>
      <c r="F18" s="301"/>
      <c r="G18" s="302"/>
      <c r="H18" s="303"/>
      <c r="I18" s="303"/>
      <c r="J18" s="296"/>
    </row>
    <row r="19" spans="1:10" ht="15.5" x14ac:dyDescent="0.35">
      <c r="A19" s="209" t="s">
        <v>126</v>
      </c>
      <c r="B19" s="301"/>
      <c r="C19" s="302"/>
      <c r="D19" s="303"/>
      <c r="E19" s="303"/>
      <c r="F19" s="301"/>
      <c r="G19" s="302"/>
      <c r="H19" s="303"/>
      <c r="I19" s="303"/>
      <c r="J19" s="296"/>
    </row>
    <row r="20" spans="1:10" ht="15.5" x14ac:dyDescent="0.35">
      <c r="A20" s="214" t="s">
        <v>60</v>
      </c>
      <c r="B20" s="285">
        <f t="shared" ref="B20:I22" si="1">+B15/B10*100</f>
        <v>4.8608303880940822</v>
      </c>
      <c r="C20" s="304">
        <f t="shared" si="1"/>
        <v>6.8900805642016474</v>
      </c>
      <c r="D20" s="305">
        <f t="shared" si="1"/>
        <v>5.1358636920342944</v>
      </c>
      <c r="E20" s="287">
        <f t="shared" si="1"/>
        <v>5.1858636217664857</v>
      </c>
      <c r="F20" s="285">
        <f t="shared" si="1"/>
        <v>4.7472838237258213</v>
      </c>
      <c r="G20" s="304">
        <f t="shared" si="1"/>
        <v>6.0666509499543615</v>
      </c>
      <c r="H20" s="305">
        <f t="shared" si="1"/>
        <v>4.6386867277549433</v>
      </c>
      <c r="I20" s="287">
        <f t="shared" si="1"/>
        <v>4.8272099937266457</v>
      </c>
      <c r="J20" s="288">
        <f>100*I20/E20</f>
        <v>93.084013499034697</v>
      </c>
    </row>
    <row r="21" spans="1:10" ht="15.5" x14ac:dyDescent="0.35">
      <c r="A21" s="214" t="s">
        <v>62</v>
      </c>
      <c r="B21" s="285">
        <f t="shared" si="1"/>
        <v>3.2884983836934603</v>
      </c>
      <c r="C21" s="286">
        <f t="shared" si="1"/>
        <v>2.8160811031357706</v>
      </c>
      <c r="D21" s="287">
        <f t="shared" si="1"/>
        <v>2.1810823419169694</v>
      </c>
      <c r="E21" s="287">
        <f t="shared" si="1"/>
        <v>2.697718501489395</v>
      </c>
      <c r="F21" s="285">
        <f t="shared" si="1"/>
        <v>3.1989131578695593</v>
      </c>
      <c r="G21" s="286">
        <f t="shared" si="1"/>
        <v>2.5200942993447311</v>
      </c>
      <c r="H21" s="287">
        <f t="shared" si="1"/>
        <v>1.989099733460636</v>
      </c>
      <c r="I21" s="287">
        <f t="shared" si="1"/>
        <v>2.5364825476825197</v>
      </c>
      <c r="J21" s="288">
        <f>100*I21/E21</f>
        <v>94.023247654717949</v>
      </c>
    </row>
    <row r="22" spans="1:10" s="27" customFormat="1" ht="15" x14ac:dyDescent="0.3">
      <c r="A22" s="209" t="s">
        <v>12</v>
      </c>
      <c r="B22" s="289">
        <f t="shared" si="1"/>
        <v>3.9446842259283499</v>
      </c>
      <c r="C22" s="290">
        <f t="shared" si="1"/>
        <v>4.3973386487259107</v>
      </c>
      <c r="D22" s="291">
        <f t="shared" si="1"/>
        <v>3.3694517050084811</v>
      </c>
      <c r="E22" s="291">
        <f t="shared" si="1"/>
        <v>3.7105528800779419</v>
      </c>
      <c r="F22" s="289">
        <f t="shared" si="1"/>
        <v>3.8139840121425599</v>
      </c>
      <c r="G22" s="290">
        <f t="shared" si="1"/>
        <v>3.869507617575624</v>
      </c>
      <c r="H22" s="291">
        <f t="shared" si="1"/>
        <v>3.0161467925668237</v>
      </c>
      <c r="I22" s="291">
        <f t="shared" si="1"/>
        <v>3.4317871161996272</v>
      </c>
      <c r="J22" s="292">
        <f>100*I22/E22</f>
        <v>92.487217595657626</v>
      </c>
    </row>
    <row r="23" spans="1:10" ht="15.5" x14ac:dyDescent="0.35">
      <c r="A23" s="209"/>
      <c r="B23" s="306"/>
      <c r="C23" s="307"/>
      <c r="D23" s="307"/>
      <c r="E23" s="308"/>
      <c r="F23" s="306"/>
      <c r="G23" s="307"/>
      <c r="H23" s="307"/>
      <c r="I23" s="308"/>
      <c r="J23" s="296"/>
    </row>
    <row r="24" spans="1:10" ht="15.5" x14ac:dyDescent="0.35">
      <c r="A24" s="209" t="s">
        <v>125</v>
      </c>
      <c r="B24" s="285"/>
      <c r="C24" s="286"/>
      <c r="D24" s="287"/>
      <c r="E24" s="287"/>
      <c r="F24" s="285"/>
      <c r="G24" s="286"/>
      <c r="H24" s="287"/>
      <c r="I24" s="287"/>
      <c r="J24" s="296"/>
    </row>
    <row r="25" spans="1:10" ht="15.5" x14ac:dyDescent="0.35">
      <c r="A25" s="214" t="s">
        <v>60</v>
      </c>
      <c r="B25" s="285">
        <f t="shared" ref="B25:I25" si="2">100*B10/B12</f>
        <v>41.733287906012571</v>
      </c>
      <c r="C25" s="304">
        <f t="shared" si="2"/>
        <v>38.813396042434377</v>
      </c>
      <c r="D25" s="305">
        <f t="shared" si="2"/>
        <v>40.218521179048523</v>
      </c>
      <c r="E25" s="287">
        <f t="shared" si="2"/>
        <v>40.706402947901722</v>
      </c>
      <c r="F25" s="285">
        <f t="shared" si="2"/>
        <v>39.723747539021005</v>
      </c>
      <c r="G25" s="304">
        <f t="shared" si="2"/>
        <v>38.048548244645616</v>
      </c>
      <c r="H25" s="305">
        <f t="shared" si="2"/>
        <v>38.762533984272224</v>
      </c>
      <c r="I25" s="287">
        <f t="shared" si="2"/>
        <v>39.083853911263667</v>
      </c>
      <c r="J25" s="288">
        <f>100*I25/E25</f>
        <v>96.01402010707092</v>
      </c>
    </row>
    <row r="26" spans="1:10" ht="15.5" x14ac:dyDescent="0.35">
      <c r="A26" s="214" t="s">
        <v>62</v>
      </c>
      <c r="B26" s="285">
        <f t="shared" ref="B26:I26" si="3">100*B11/B12</f>
        <v>58.266712093987437</v>
      </c>
      <c r="C26" s="286">
        <f t="shared" si="3"/>
        <v>61.186603957565616</v>
      </c>
      <c r="D26" s="287">
        <f t="shared" si="3"/>
        <v>59.78147882095147</v>
      </c>
      <c r="E26" s="287">
        <f t="shared" si="3"/>
        <v>59.293597052098278</v>
      </c>
      <c r="F26" s="285">
        <f t="shared" si="3"/>
        <v>60.276252460978988</v>
      </c>
      <c r="G26" s="286">
        <f t="shared" si="3"/>
        <v>61.951451755354384</v>
      </c>
      <c r="H26" s="287">
        <f t="shared" si="3"/>
        <v>61.237466015727776</v>
      </c>
      <c r="I26" s="287">
        <f t="shared" si="3"/>
        <v>60.916146088736333</v>
      </c>
      <c r="J26" s="288">
        <f>100*I26/E26</f>
        <v>102.73646585349242</v>
      </c>
    </row>
    <row r="27" spans="1:10" ht="15.5" x14ac:dyDescent="0.35">
      <c r="A27" s="209"/>
      <c r="B27" s="285"/>
      <c r="C27" s="286"/>
      <c r="D27" s="287"/>
      <c r="E27" s="287"/>
      <c r="F27" s="285"/>
      <c r="G27" s="286"/>
      <c r="H27" s="287"/>
      <c r="I27" s="287"/>
      <c r="J27" s="292"/>
    </row>
    <row r="28" spans="1:10" ht="15.5" x14ac:dyDescent="0.35">
      <c r="A28" s="209" t="s">
        <v>127</v>
      </c>
      <c r="B28" s="285"/>
      <c r="C28" s="286"/>
      <c r="D28" s="287"/>
      <c r="E28" s="287"/>
      <c r="F28" s="285"/>
      <c r="G28" s="286"/>
      <c r="H28" s="287"/>
      <c r="I28" s="287"/>
      <c r="J28" s="288"/>
    </row>
    <row r="29" spans="1:10" ht="15.5" x14ac:dyDescent="0.35">
      <c r="A29" s="214" t="s">
        <v>60</v>
      </c>
      <c r="B29" s="285">
        <f t="shared" ref="B29:I29" si="4">100*B15/B17</f>
        <v>51.425772617042377</v>
      </c>
      <c r="C29" s="304">
        <f t="shared" si="4"/>
        <v>60.815744946121654</v>
      </c>
      <c r="D29" s="305">
        <f t="shared" si="4"/>
        <v>61.302805546597874</v>
      </c>
      <c r="E29" s="287">
        <f t="shared" si="4"/>
        <v>56.891212992511619</v>
      </c>
      <c r="F29" s="285">
        <f t="shared" si="4"/>
        <v>49.444335243509677</v>
      </c>
      <c r="G29" s="304">
        <f t="shared" si="4"/>
        <v>59.652876842605806</v>
      </c>
      <c r="H29" s="305">
        <f t="shared" si="4"/>
        <v>59.614887567846992</v>
      </c>
      <c r="I29" s="287">
        <f t="shared" si="4"/>
        <v>54.976012149242401</v>
      </c>
      <c r="J29" s="288">
        <f>100*I29/E29</f>
        <v>96.633573547603362</v>
      </c>
    </row>
    <row r="30" spans="1:10" ht="15.5" x14ac:dyDescent="0.35">
      <c r="A30" s="214" t="s">
        <v>62</v>
      </c>
      <c r="B30" s="285">
        <f t="shared" ref="B30:I30" si="5">100*B16/B17</f>
        <v>48.574227382957623</v>
      </c>
      <c r="C30" s="286">
        <f t="shared" si="5"/>
        <v>39.18425505387836</v>
      </c>
      <c r="D30" s="287">
        <f t="shared" si="5"/>
        <v>38.697194453402133</v>
      </c>
      <c r="E30" s="287">
        <f t="shared" si="5"/>
        <v>43.108787007488381</v>
      </c>
      <c r="F30" s="285">
        <f t="shared" si="5"/>
        <v>50.555664756490309</v>
      </c>
      <c r="G30" s="286">
        <f t="shared" si="5"/>
        <v>40.347123157394201</v>
      </c>
      <c r="H30" s="287">
        <f t="shared" si="5"/>
        <v>40.385112432153008</v>
      </c>
      <c r="I30" s="287">
        <f t="shared" si="5"/>
        <v>45.023987850757599</v>
      </c>
      <c r="J30" s="288">
        <f>100*I30/E30</f>
        <v>104.442715687956</v>
      </c>
    </row>
    <row r="31" spans="1:10" ht="15.5" x14ac:dyDescent="0.35">
      <c r="A31" s="209"/>
      <c r="B31" s="216"/>
      <c r="C31" s="217"/>
      <c r="D31" s="218"/>
      <c r="E31" s="219"/>
      <c r="F31" s="216"/>
      <c r="G31" s="217"/>
      <c r="H31" s="218"/>
      <c r="I31" s="219"/>
      <c r="J31" s="218"/>
    </row>
    <row r="32" spans="1:10" ht="15.5" thickBot="1" x14ac:dyDescent="0.35">
      <c r="A32" s="220"/>
      <c r="B32" s="221"/>
      <c r="C32" s="222"/>
      <c r="D32" s="223"/>
      <c r="E32" s="224"/>
      <c r="F32" s="221"/>
      <c r="G32" s="222"/>
      <c r="H32" s="223"/>
      <c r="I32" s="224"/>
      <c r="J32" s="225"/>
    </row>
    <row r="33" spans="1:10" s="272" customFormat="1" x14ac:dyDescent="0.25">
      <c r="A33" s="270" t="s">
        <v>159</v>
      </c>
      <c r="B33" s="271"/>
      <c r="C33" s="271"/>
      <c r="D33" s="271"/>
      <c r="E33" s="271"/>
      <c r="F33" s="271"/>
      <c r="G33" s="271"/>
      <c r="H33" s="271"/>
      <c r="I33" s="271"/>
      <c r="J33" s="271"/>
    </row>
  </sheetData>
  <mergeCells count="13">
    <mergeCell ref="A2:J2"/>
    <mergeCell ref="A3:J3"/>
    <mergeCell ref="A5:A7"/>
    <mergeCell ref="B5:E5"/>
    <mergeCell ref="F5:I5"/>
    <mergeCell ref="B6:B7"/>
    <mergeCell ref="C6:C7"/>
    <mergeCell ref="I6:I7"/>
    <mergeCell ref="H6:H7"/>
    <mergeCell ref="D6:D7"/>
    <mergeCell ref="E6:E7"/>
    <mergeCell ref="F6:F7"/>
    <mergeCell ref="G6:G7"/>
  </mergeCells>
  <phoneticPr fontId="24" type="noConversion"/>
  <pageMargins left="0.78740157480314965" right="0.74803149606299213" top="0.59055118110236227" bottom="0.98425196850393704" header="0.86614173228346458" footer="0.51181102362204722"/>
  <pageSetup paperSize="9" scale="76" firstPageNumber="0" orientation="landscape" r:id="rId1"/>
  <headerFooter alignWithMargins="0"/>
  <ignoredErrors>
    <ignoredError sqref="I10:I3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4"/>
  <sheetViews>
    <sheetView defaultGridColor="0" view="pageBreakPreview" topLeftCell="A25" colorId="18" zoomScale="75" zoomScaleNormal="75" workbookViewId="0">
      <selection activeCell="F21" sqref="F21"/>
    </sheetView>
  </sheetViews>
  <sheetFormatPr baseColWidth="10" defaultColWidth="11.453125" defaultRowHeight="13" x14ac:dyDescent="0.3"/>
  <cols>
    <col min="1" max="1" width="20.7265625" style="28" customWidth="1"/>
    <col min="2" max="14" width="11.54296875" style="28" customWidth="1"/>
    <col min="15" max="16384" width="11.453125" style="28"/>
  </cols>
  <sheetData>
    <row r="1" spans="1:15" ht="15.5" x14ac:dyDescent="0.35">
      <c r="A1" s="243" t="s">
        <v>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5" ht="15.5" x14ac:dyDescent="0.35">
      <c r="A2" s="343" t="s">
        <v>108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244"/>
    </row>
    <row r="3" spans="1:15" ht="24" customHeight="1" thickBot="1" x14ac:dyDescent="0.4">
      <c r="A3" s="344" t="s">
        <v>146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244"/>
    </row>
    <row r="4" spans="1:15" ht="38.25" customHeight="1" thickBot="1" x14ac:dyDescent="0.35">
      <c r="A4" s="29"/>
      <c r="B4" s="30" t="s">
        <v>109</v>
      </c>
      <c r="C4" s="31" t="s">
        <v>110</v>
      </c>
      <c r="D4" s="30" t="s">
        <v>111</v>
      </c>
      <c r="E4" s="31" t="s">
        <v>13</v>
      </c>
      <c r="F4" s="30" t="s">
        <v>112</v>
      </c>
      <c r="G4" s="31" t="s">
        <v>113</v>
      </c>
      <c r="H4" s="30" t="s">
        <v>114</v>
      </c>
      <c r="I4" s="31" t="s">
        <v>115</v>
      </c>
      <c r="J4" s="30" t="s">
        <v>116</v>
      </c>
      <c r="K4" s="31" t="s">
        <v>14</v>
      </c>
      <c r="L4" s="30" t="s">
        <v>117</v>
      </c>
      <c r="M4" s="32" t="s">
        <v>123</v>
      </c>
      <c r="N4" s="32" t="s">
        <v>118</v>
      </c>
    </row>
    <row r="5" spans="1:15" ht="15" customHeight="1" x14ac:dyDescent="0.35">
      <c r="A5" s="245"/>
      <c r="B5" s="226"/>
      <c r="C5" s="227"/>
      <c r="D5" s="226"/>
      <c r="E5" s="227"/>
      <c r="F5" s="226"/>
      <c r="G5" s="227"/>
      <c r="H5" s="226"/>
      <c r="I5" s="227"/>
      <c r="J5" s="226"/>
      <c r="K5" s="227"/>
      <c r="L5" s="226"/>
      <c r="M5" s="228"/>
      <c r="N5" s="228"/>
    </row>
    <row r="6" spans="1:15" ht="15" customHeight="1" x14ac:dyDescent="0.35">
      <c r="A6" s="246" t="s">
        <v>52</v>
      </c>
      <c r="B6" s="229"/>
      <c r="C6" s="230"/>
      <c r="D6" s="229"/>
      <c r="E6" s="230"/>
      <c r="F6" s="229"/>
      <c r="G6" s="230"/>
      <c r="H6" s="229"/>
      <c r="I6" s="230"/>
      <c r="J6" s="229"/>
      <c r="K6" s="230"/>
      <c r="L6" s="229"/>
      <c r="M6" s="231"/>
      <c r="N6" s="231"/>
    </row>
    <row r="7" spans="1:15" ht="7.5" customHeight="1" x14ac:dyDescent="0.35">
      <c r="A7" s="246"/>
      <c r="B7" s="229"/>
      <c r="C7" s="230"/>
      <c r="D7" s="229"/>
      <c r="E7" s="230"/>
      <c r="F7" s="229"/>
      <c r="G7" s="230"/>
      <c r="H7" s="229"/>
      <c r="I7" s="230"/>
      <c r="J7" s="229"/>
      <c r="K7" s="230"/>
      <c r="L7" s="229"/>
      <c r="M7" s="231"/>
      <c r="N7" s="231"/>
    </row>
    <row r="8" spans="1:15" ht="15" customHeight="1" x14ac:dyDescent="0.35">
      <c r="A8" s="246">
        <v>2022</v>
      </c>
      <c r="B8" s="229"/>
      <c r="C8" s="230"/>
      <c r="D8" s="229"/>
      <c r="E8" s="230"/>
      <c r="F8" s="229"/>
      <c r="G8" s="230"/>
      <c r="H8" s="229"/>
      <c r="I8" s="230"/>
      <c r="J8" s="229"/>
      <c r="K8" s="230"/>
      <c r="L8" s="229"/>
      <c r="M8" s="231"/>
      <c r="N8" s="231"/>
    </row>
    <row r="9" spans="1:15" ht="15" customHeight="1" x14ac:dyDescent="0.35">
      <c r="A9" s="247" t="s">
        <v>59</v>
      </c>
      <c r="B9" s="229">
        <v>2925</v>
      </c>
      <c r="C9" s="230">
        <v>3007</v>
      </c>
      <c r="D9" s="229">
        <v>3017</v>
      </c>
      <c r="E9" s="230">
        <v>2862</v>
      </c>
      <c r="F9" s="229">
        <v>2644</v>
      </c>
      <c r="G9" s="230">
        <v>2752</v>
      </c>
      <c r="H9" s="229">
        <v>2736</v>
      </c>
      <c r="I9" s="230">
        <v>2722</v>
      </c>
      <c r="J9" s="229">
        <v>2627</v>
      </c>
      <c r="K9" s="230">
        <v>2649</v>
      </c>
      <c r="L9" s="229">
        <v>2397</v>
      </c>
      <c r="M9" s="231">
        <v>2363</v>
      </c>
      <c r="N9" s="231">
        <f>SUM(B9:M9)/12</f>
        <v>2725.0833333333335</v>
      </c>
    </row>
    <row r="10" spans="1:15" ht="15" customHeight="1" x14ac:dyDescent="0.35">
      <c r="A10" s="247" t="s">
        <v>61</v>
      </c>
      <c r="B10" s="232">
        <v>3060</v>
      </c>
      <c r="C10" s="230">
        <v>3016</v>
      </c>
      <c r="D10" s="230">
        <v>3004</v>
      </c>
      <c r="E10" s="230">
        <v>2933</v>
      </c>
      <c r="F10" s="230">
        <v>2761</v>
      </c>
      <c r="G10" s="230">
        <v>2813</v>
      </c>
      <c r="H10" s="230">
        <v>2798</v>
      </c>
      <c r="I10" s="230">
        <v>2760</v>
      </c>
      <c r="J10" s="230">
        <v>2693</v>
      </c>
      <c r="K10" s="230">
        <v>2639</v>
      </c>
      <c r="L10" s="230">
        <v>2490</v>
      </c>
      <c r="M10" s="231">
        <v>2469</v>
      </c>
      <c r="N10" s="231">
        <f>SUM(B10:M10)/12</f>
        <v>2786.3333333333335</v>
      </c>
      <c r="O10" s="9"/>
    </row>
    <row r="11" spans="1:15" ht="15" customHeight="1" x14ac:dyDescent="0.3">
      <c r="A11" s="248" t="s">
        <v>15</v>
      </c>
      <c r="B11" s="233">
        <f>B9+B10</f>
        <v>5985</v>
      </c>
      <c r="C11" s="234">
        <f t="shared" ref="C11:M11" si="0">C9+C10</f>
        <v>6023</v>
      </c>
      <c r="D11" s="234">
        <f t="shared" si="0"/>
        <v>6021</v>
      </c>
      <c r="E11" s="234">
        <f t="shared" si="0"/>
        <v>5795</v>
      </c>
      <c r="F11" s="234">
        <f t="shared" si="0"/>
        <v>5405</v>
      </c>
      <c r="G11" s="234">
        <f t="shared" si="0"/>
        <v>5565</v>
      </c>
      <c r="H11" s="234">
        <f t="shared" si="0"/>
        <v>5534</v>
      </c>
      <c r="I11" s="234">
        <f t="shared" si="0"/>
        <v>5482</v>
      </c>
      <c r="J11" s="234">
        <f t="shared" si="0"/>
        <v>5320</v>
      </c>
      <c r="K11" s="234">
        <f t="shared" si="0"/>
        <v>5288</v>
      </c>
      <c r="L11" s="234">
        <f t="shared" si="0"/>
        <v>4887</v>
      </c>
      <c r="M11" s="235">
        <f t="shared" si="0"/>
        <v>4832</v>
      </c>
      <c r="N11" s="235">
        <f>SUM(B11:M11)/12</f>
        <v>5511.416666666667</v>
      </c>
    </row>
    <row r="12" spans="1:15" ht="5.25" customHeight="1" x14ac:dyDescent="0.35">
      <c r="A12" s="249"/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8"/>
      <c r="N12" s="238"/>
    </row>
    <row r="13" spans="1:15" ht="15" customHeight="1" x14ac:dyDescent="0.35">
      <c r="A13" s="246">
        <v>2021</v>
      </c>
      <c r="B13" s="229"/>
      <c r="C13" s="230"/>
      <c r="D13" s="229"/>
      <c r="E13" s="230"/>
      <c r="F13" s="229"/>
      <c r="G13" s="230"/>
      <c r="H13" s="229"/>
      <c r="I13" s="230"/>
      <c r="J13" s="229"/>
      <c r="K13" s="230"/>
      <c r="L13" s="229"/>
      <c r="M13" s="231"/>
      <c r="N13" s="231"/>
    </row>
    <row r="14" spans="1:15" ht="15" customHeight="1" x14ac:dyDescent="0.35">
      <c r="A14" s="247" t="s">
        <v>59</v>
      </c>
      <c r="B14" s="229">
        <v>3817</v>
      </c>
      <c r="C14" s="230">
        <v>3875</v>
      </c>
      <c r="D14" s="229">
        <v>3768</v>
      </c>
      <c r="E14" s="230">
        <v>3647</v>
      </c>
      <c r="F14" s="229">
        <v>3531</v>
      </c>
      <c r="G14" s="230">
        <v>3580</v>
      </c>
      <c r="H14" s="229">
        <v>3697</v>
      </c>
      <c r="I14" s="230">
        <v>3731</v>
      </c>
      <c r="J14" s="229">
        <v>3554</v>
      </c>
      <c r="K14" s="230">
        <v>3513</v>
      </c>
      <c r="L14" s="229">
        <v>3291</v>
      </c>
      <c r="M14" s="231">
        <v>3044</v>
      </c>
      <c r="N14" s="231">
        <f>SUM(B14:M14)/12</f>
        <v>3587.3333333333335</v>
      </c>
      <c r="O14" s="33"/>
    </row>
    <row r="15" spans="1:15" ht="15" customHeight="1" x14ac:dyDescent="0.35">
      <c r="A15" s="247" t="s">
        <v>61</v>
      </c>
      <c r="B15" s="232">
        <v>3657</v>
      </c>
      <c r="C15" s="230">
        <v>3651</v>
      </c>
      <c r="D15" s="230">
        <v>3602</v>
      </c>
      <c r="E15" s="230">
        <v>3561</v>
      </c>
      <c r="F15" s="230">
        <v>3399</v>
      </c>
      <c r="G15" s="230">
        <v>3424</v>
      </c>
      <c r="H15" s="230">
        <v>3469</v>
      </c>
      <c r="I15" s="230">
        <v>3374</v>
      </c>
      <c r="J15" s="230">
        <v>3245</v>
      </c>
      <c r="K15" s="230">
        <v>3191</v>
      </c>
      <c r="L15" s="230">
        <v>3045</v>
      </c>
      <c r="M15" s="231">
        <v>3043</v>
      </c>
      <c r="N15" s="231">
        <f>SUM(B15:M15)/12</f>
        <v>3388.4166666666665</v>
      </c>
      <c r="O15" s="33"/>
    </row>
    <row r="16" spans="1:15" ht="15" customHeight="1" x14ac:dyDescent="0.3">
      <c r="A16" s="248" t="s">
        <v>15</v>
      </c>
      <c r="B16" s="233">
        <f>B14+B15</f>
        <v>7474</v>
      </c>
      <c r="C16" s="234">
        <f t="shared" ref="C16:M16" si="1">C14+C15</f>
        <v>7526</v>
      </c>
      <c r="D16" s="234">
        <f t="shared" si="1"/>
        <v>7370</v>
      </c>
      <c r="E16" s="234">
        <f t="shared" si="1"/>
        <v>7208</v>
      </c>
      <c r="F16" s="234">
        <f t="shared" si="1"/>
        <v>6930</v>
      </c>
      <c r="G16" s="234">
        <f t="shared" si="1"/>
        <v>7004</v>
      </c>
      <c r="H16" s="234">
        <f t="shared" si="1"/>
        <v>7166</v>
      </c>
      <c r="I16" s="234">
        <f t="shared" si="1"/>
        <v>7105</v>
      </c>
      <c r="J16" s="234">
        <f t="shared" si="1"/>
        <v>6799</v>
      </c>
      <c r="K16" s="234">
        <f t="shared" si="1"/>
        <v>6704</v>
      </c>
      <c r="L16" s="234">
        <f t="shared" si="1"/>
        <v>6336</v>
      </c>
      <c r="M16" s="235">
        <f t="shared" si="1"/>
        <v>6087</v>
      </c>
      <c r="N16" s="235">
        <f>SUM(B16:M16)/12</f>
        <v>6975.75</v>
      </c>
      <c r="O16" s="33"/>
    </row>
    <row r="17" spans="1:15" ht="15" customHeight="1" x14ac:dyDescent="0.35">
      <c r="A17" s="248"/>
      <c r="B17" s="236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8"/>
      <c r="N17" s="238"/>
      <c r="O17" s="33"/>
    </row>
    <row r="18" spans="1:15" ht="15" customHeight="1" x14ac:dyDescent="0.35">
      <c r="A18" s="246" t="s">
        <v>53</v>
      </c>
      <c r="B18" s="239"/>
      <c r="C18" s="237"/>
      <c r="D18" s="239"/>
      <c r="E18" s="237"/>
      <c r="F18" s="239"/>
      <c r="G18" s="237"/>
      <c r="H18" s="239"/>
      <c r="I18" s="237"/>
      <c r="J18" s="239"/>
      <c r="K18" s="237"/>
      <c r="L18" s="239"/>
      <c r="M18" s="238"/>
      <c r="N18" s="238"/>
      <c r="O18" s="33"/>
    </row>
    <row r="19" spans="1:15" ht="7.5" customHeight="1" x14ac:dyDescent="0.35">
      <c r="A19" s="246"/>
      <c r="B19" s="239"/>
      <c r="C19" s="237"/>
      <c r="D19" s="239"/>
      <c r="E19" s="237"/>
      <c r="F19" s="239"/>
      <c r="G19" s="237"/>
      <c r="H19" s="239"/>
      <c r="I19" s="237"/>
      <c r="J19" s="239"/>
      <c r="K19" s="237"/>
      <c r="L19" s="239"/>
      <c r="M19" s="238"/>
      <c r="N19" s="238"/>
      <c r="O19" s="33"/>
    </row>
    <row r="20" spans="1:15" ht="15" customHeight="1" x14ac:dyDescent="0.35">
      <c r="A20" s="246">
        <v>2022</v>
      </c>
      <c r="B20" s="239"/>
      <c r="C20" s="237"/>
      <c r="D20" s="239"/>
      <c r="E20" s="237"/>
      <c r="F20" s="239"/>
      <c r="G20" s="237"/>
      <c r="H20" s="239"/>
      <c r="I20" s="237"/>
      <c r="J20" s="239"/>
      <c r="K20" s="237"/>
      <c r="L20" s="239"/>
      <c r="M20" s="238"/>
      <c r="N20" s="238"/>
      <c r="O20" s="33"/>
    </row>
    <row r="21" spans="1:15" ht="15" customHeight="1" x14ac:dyDescent="0.35">
      <c r="A21" s="247" t="s">
        <v>59</v>
      </c>
      <c r="B21" s="229">
        <v>864</v>
      </c>
      <c r="C21" s="230">
        <v>863</v>
      </c>
      <c r="D21" s="229">
        <v>887</v>
      </c>
      <c r="E21" s="230">
        <v>936</v>
      </c>
      <c r="F21" s="229">
        <v>950</v>
      </c>
      <c r="G21" s="230">
        <v>933</v>
      </c>
      <c r="H21" s="229">
        <v>846</v>
      </c>
      <c r="I21" s="230">
        <v>828</v>
      </c>
      <c r="J21" s="229">
        <v>825</v>
      </c>
      <c r="K21" s="230">
        <v>741</v>
      </c>
      <c r="L21" s="229">
        <v>665</v>
      </c>
      <c r="M21" s="231">
        <v>698</v>
      </c>
      <c r="N21" s="231">
        <f>SUM(B21:M21)/12</f>
        <v>836.33333333333337</v>
      </c>
      <c r="O21" s="33"/>
    </row>
    <row r="22" spans="1:15" ht="15" customHeight="1" x14ac:dyDescent="0.35">
      <c r="A22" s="247" t="s">
        <v>61</v>
      </c>
      <c r="B22" s="232">
        <v>563</v>
      </c>
      <c r="C22" s="230">
        <v>588</v>
      </c>
      <c r="D22" s="230">
        <v>582</v>
      </c>
      <c r="E22" s="230">
        <v>601</v>
      </c>
      <c r="F22" s="230">
        <v>641</v>
      </c>
      <c r="G22" s="230">
        <v>604</v>
      </c>
      <c r="H22" s="230">
        <v>584</v>
      </c>
      <c r="I22" s="230">
        <v>543</v>
      </c>
      <c r="J22" s="230">
        <v>548</v>
      </c>
      <c r="K22" s="230">
        <v>532</v>
      </c>
      <c r="L22" s="230">
        <v>503</v>
      </c>
      <c r="M22" s="231">
        <v>499</v>
      </c>
      <c r="N22" s="231">
        <f>SUM(B22:M22)/12</f>
        <v>565.66666666666663</v>
      </c>
      <c r="O22" s="33"/>
    </row>
    <row r="23" spans="1:15" ht="15" customHeight="1" x14ac:dyDescent="0.3">
      <c r="A23" s="248" t="s">
        <v>15</v>
      </c>
      <c r="B23" s="233">
        <f>B21+B22</f>
        <v>1427</v>
      </c>
      <c r="C23" s="234">
        <f t="shared" ref="C23:M23" si="2">C21+C22</f>
        <v>1451</v>
      </c>
      <c r="D23" s="234">
        <f t="shared" si="2"/>
        <v>1469</v>
      </c>
      <c r="E23" s="234">
        <f t="shared" si="2"/>
        <v>1537</v>
      </c>
      <c r="F23" s="234">
        <f t="shared" si="2"/>
        <v>1591</v>
      </c>
      <c r="G23" s="234">
        <f t="shared" si="2"/>
        <v>1537</v>
      </c>
      <c r="H23" s="234">
        <f t="shared" si="2"/>
        <v>1430</v>
      </c>
      <c r="I23" s="234">
        <f t="shared" si="2"/>
        <v>1371</v>
      </c>
      <c r="J23" s="234">
        <f t="shared" si="2"/>
        <v>1373</v>
      </c>
      <c r="K23" s="234">
        <f t="shared" si="2"/>
        <v>1273</v>
      </c>
      <c r="L23" s="234">
        <f t="shared" si="2"/>
        <v>1168</v>
      </c>
      <c r="M23" s="235">
        <f t="shared" si="2"/>
        <v>1197</v>
      </c>
      <c r="N23" s="235">
        <f>SUM(B23:M23)/12</f>
        <v>1402</v>
      </c>
      <c r="O23" s="33"/>
    </row>
    <row r="24" spans="1:15" ht="5.25" customHeight="1" x14ac:dyDescent="0.35">
      <c r="A24" s="249"/>
      <c r="B24" s="236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8"/>
      <c r="N24" s="238"/>
      <c r="O24" s="33"/>
    </row>
    <row r="25" spans="1:15" ht="15" customHeight="1" x14ac:dyDescent="0.35">
      <c r="A25" s="246">
        <v>2021</v>
      </c>
      <c r="B25" s="239"/>
      <c r="C25" s="237"/>
      <c r="D25" s="239"/>
      <c r="E25" s="237"/>
      <c r="F25" s="239"/>
      <c r="G25" s="237"/>
      <c r="H25" s="239"/>
      <c r="I25" s="237"/>
      <c r="J25" s="239"/>
      <c r="K25" s="237"/>
      <c r="L25" s="239"/>
      <c r="M25" s="238"/>
      <c r="N25" s="238"/>
      <c r="O25" s="33"/>
    </row>
    <row r="26" spans="1:15" ht="15" customHeight="1" x14ac:dyDescent="0.35">
      <c r="A26" s="247" t="s">
        <v>59</v>
      </c>
      <c r="B26" s="229">
        <v>1088</v>
      </c>
      <c r="C26" s="230">
        <v>1191</v>
      </c>
      <c r="D26" s="229">
        <v>1227</v>
      </c>
      <c r="E26" s="230">
        <v>1272</v>
      </c>
      <c r="F26" s="229">
        <v>1264</v>
      </c>
      <c r="G26" s="230">
        <v>1292</v>
      </c>
      <c r="H26" s="229">
        <v>1197</v>
      </c>
      <c r="I26" s="230">
        <v>1216</v>
      </c>
      <c r="J26" s="229">
        <v>1157</v>
      </c>
      <c r="K26" s="230">
        <v>1023</v>
      </c>
      <c r="L26" s="229">
        <v>892</v>
      </c>
      <c r="M26" s="231">
        <v>839</v>
      </c>
      <c r="N26" s="231">
        <f>SUM(B26:M26)/12</f>
        <v>1138.1666666666667</v>
      </c>
      <c r="O26" s="33"/>
    </row>
    <row r="27" spans="1:15" ht="15" customHeight="1" x14ac:dyDescent="0.35">
      <c r="A27" s="248" t="s">
        <v>61</v>
      </c>
      <c r="B27" s="232">
        <v>686</v>
      </c>
      <c r="C27" s="230">
        <v>706</v>
      </c>
      <c r="D27" s="230">
        <v>727</v>
      </c>
      <c r="E27" s="230">
        <v>777</v>
      </c>
      <c r="F27" s="230">
        <v>803</v>
      </c>
      <c r="G27" s="230">
        <v>815</v>
      </c>
      <c r="H27" s="230">
        <v>782</v>
      </c>
      <c r="I27" s="230">
        <v>786</v>
      </c>
      <c r="J27" s="230">
        <v>788</v>
      </c>
      <c r="K27" s="230">
        <v>716</v>
      </c>
      <c r="L27" s="230">
        <v>635</v>
      </c>
      <c r="M27" s="231">
        <v>579</v>
      </c>
      <c r="N27" s="231">
        <f>SUM(B27:M27)/12</f>
        <v>733.33333333333337</v>
      </c>
      <c r="O27" s="33"/>
    </row>
    <row r="28" spans="1:15" ht="15" customHeight="1" x14ac:dyDescent="0.3">
      <c r="A28" s="248" t="s">
        <v>15</v>
      </c>
      <c r="B28" s="233">
        <f>B26+B27</f>
        <v>1774</v>
      </c>
      <c r="C28" s="234">
        <f t="shared" ref="C28:M28" si="3">C26+C27</f>
        <v>1897</v>
      </c>
      <c r="D28" s="234">
        <f t="shared" si="3"/>
        <v>1954</v>
      </c>
      <c r="E28" s="234">
        <f t="shared" si="3"/>
        <v>2049</v>
      </c>
      <c r="F28" s="234">
        <f t="shared" si="3"/>
        <v>2067</v>
      </c>
      <c r="G28" s="234">
        <f t="shared" si="3"/>
        <v>2107</v>
      </c>
      <c r="H28" s="234">
        <f t="shared" si="3"/>
        <v>1979</v>
      </c>
      <c r="I28" s="234">
        <f t="shared" si="3"/>
        <v>2002</v>
      </c>
      <c r="J28" s="234">
        <f t="shared" si="3"/>
        <v>1945</v>
      </c>
      <c r="K28" s="234">
        <f t="shared" si="3"/>
        <v>1739</v>
      </c>
      <c r="L28" s="234">
        <f t="shared" si="3"/>
        <v>1527</v>
      </c>
      <c r="M28" s="235">
        <f t="shared" si="3"/>
        <v>1418</v>
      </c>
      <c r="N28" s="235">
        <f>SUM(B28:M28)/12</f>
        <v>1871.5</v>
      </c>
      <c r="O28" s="33"/>
    </row>
    <row r="29" spans="1:15" ht="15" customHeight="1" x14ac:dyDescent="0.35">
      <c r="A29" s="248"/>
      <c r="B29" s="239"/>
      <c r="C29" s="237"/>
      <c r="D29" s="239"/>
      <c r="E29" s="237"/>
      <c r="F29" s="239"/>
      <c r="G29" s="237"/>
      <c r="H29" s="239"/>
      <c r="I29" s="237"/>
      <c r="J29" s="239"/>
      <c r="K29" s="237"/>
      <c r="L29" s="239"/>
      <c r="M29" s="238"/>
      <c r="N29" s="238"/>
      <c r="O29" s="33"/>
    </row>
    <row r="30" spans="1:15" ht="15" customHeight="1" x14ac:dyDescent="0.35">
      <c r="A30" s="246" t="s">
        <v>54</v>
      </c>
      <c r="B30" s="239"/>
      <c r="C30" s="237"/>
      <c r="D30" s="239"/>
      <c r="E30" s="237"/>
      <c r="F30" s="239"/>
      <c r="G30" s="237"/>
      <c r="H30" s="239"/>
      <c r="I30" s="237"/>
      <c r="J30" s="239"/>
      <c r="K30" s="237"/>
      <c r="L30" s="239"/>
      <c r="M30" s="238"/>
      <c r="N30" s="238"/>
      <c r="O30" s="33"/>
    </row>
    <row r="31" spans="1:15" ht="7.5" customHeight="1" x14ac:dyDescent="0.35">
      <c r="A31" s="246"/>
      <c r="B31" s="239"/>
      <c r="C31" s="237"/>
      <c r="D31" s="239"/>
      <c r="E31" s="237"/>
      <c r="F31" s="239"/>
      <c r="G31" s="237"/>
      <c r="H31" s="239"/>
      <c r="I31" s="237"/>
      <c r="J31" s="239"/>
      <c r="K31" s="237"/>
      <c r="L31" s="239"/>
      <c r="M31" s="238"/>
      <c r="N31" s="238"/>
      <c r="O31" s="33"/>
    </row>
    <row r="32" spans="1:15" ht="15" customHeight="1" x14ac:dyDescent="0.35">
      <c r="A32" s="246">
        <v>2022</v>
      </c>
      <c r="B32" s="239"/>
      <c r="C32" s="237"/>
      <c r="D32" s="239"/>
      <c r="E32" s="237"/>
      <c r="F32" s="239"/>
      <c r="G32" s="237"/>
      <c r="H32" s="239"/>
      <c r="I32" s="237"/>
      <c r="J32" s="239"/>
      <c r="K32" s="237"/>
      <c r="L32" s="239"/>
      <c r="M32" s="238"/>
      <c r="N32" s="238"/>
      <c r="O32" s="33"/>
    </row>
    <row r="33" spans="1:15" ht="15" customHeight="1" x14ac:dyDescent="0.35">
      <c r="A33" s="247" t="s">
        <v>59</v>
      </c>
      <c r="B33" s="229">
        <v>3178</v>
      </c>
      <c r="C33" s="230">
        <v>3281</v>
      </c>
      <c r="D33" s="229">
        <v>3347</v>
      </c>
      <c r="E33" s="230">
        <v>3302</v>
      </c>
      <c r="F33" s="229">
        <v>3238</v>
      </c>
      <c r="G33" s="230">
        <v>3523</v>
      </c>
      <c r="H33" s="229">
        <v>3293</v>
      </c>
      <c r="I33" s="230">
        <v>3179</v>
      </c>
      <c r="J33" s="229">
        <v>2923</v>
      </c>
      <c r="K33" s="230">
        <v>2769</v>
      </c>
      <c r="L33" s="229">
        <v>2418</v>
      </c>
      <c r="M33" s="231">
        <v>2453</v>
      </c>
      <c r="N33" s="231">
        <f>SUM(B33:M33)/12</f>
        <v>3075.3333333333335</v>
      </c>
      <c r="O33" s="33"/>
    </row>
    <row r="34" spans="1:15" ht="15" customHeight="1" x14ac:dyDescent="0.35">
      <c r="A34" s="247" t="s">
        <v>61</v>
      </c>
      <c r="B34" s="232">
        <v>2121</v>
      </c>
      <c r="C34" s="230">
        <v>2182</v>
      </c>
      <c r="D34" s="230">
        <v>2230</v>
      </c>
      <c r="E34" s="230">
        <v>2198</v>
      </c>
      <c r="F34" s="230">
        <v>2178</v>
      </c>
      <c r="G34" s="230">
        <v>2240</v>
      </c>
      <c r="H34" s="230">
        <v>2210</v>
      </c>
      <c r="I34" s="230">
        <v>2105</v>
      </c>
      <c r="J34" s="230">
        <v>2063</v>
      </c>
      <c r="K34" s="230">
        <v>1934</v>
      </c>
      <c r="L34" s="230">
        <v>1770</v>
      </c>
      <c r="M34" s="231">
        <v>1769</v>
      </c>
      <c r="N34" s="231">
        <f>SUM(B34:M34)/12</f>
        <v>2083.3333333333335</v>
      </c>
      <c r="O34" s="33"/>
    </row>
    <row r="35" spans="1:15" ht="15" customHeight="1" x14ac:dyDescent="0.3">
      <c r="A35" s="248" t="s">
        <v>15</v>
      </c>
      <c r="B35" s="233">
        <f>B33+B34</f>
        <v>5299</v>
      </c>
      <c r="C35" s="234">
        <f t="shared" ref="C35:M35" si="4">C33+C34</f>
        <v>5463</v>
      </c>
      <c r="D35" s="234">
        <f t="shared" si="4"/>
        <v>5577</v>
      </c>
      <c r="E35" s="234">
        <f t="shared" si="4"/>
        <v>5500</v>
      </c>
      <c r="F35" s="234">
        <f t="shared" si="4"/>
        <v>5416</v>
      </c>
      <c r="G35" s="234">
        <f t="shared" si="4"/>
        <v>5763</v>
      </c>
      <c r="H35" s="234">
        <f t="shared" si="4"/>
        <v>5503</v>
      </c>
      <c r="I35" s="234">
        <f t="shared" si="4"/>
        <v>5284</v>
      </c>
      <c r="J35" s="234">
        <f t="shared" si="4"/>
        <v>4986</v>
      </c>
      <c r="K35" s="234">
        <f t="shared" si="4"/>
        <v>4703</v>
      </c>
      <c r="L35" s="234">
        <f t="shared" si="4"/>
        <v>4188</v>
      </c>
      <c r="M35" s="235">
        <f t="shared" si="4"/>
        <v>4222</v>
      </c>
      <c r="N35" s="235">
        <f>SUM(B35:M35)/12</f>
        <v>5158.666666666667</v>
      </c>
      <c r="O35" s="33"/>
    </row>
    <row r="36" spans="1:15" ht="5.25" customHeight="1" x14ac:dyDescent="0.35">
      <c r="A36" s="249"/>
      <c r="B36" s="236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8"/>
      <c r="N36" s="238"/>
      <c r="O36" s="33"/>
    </row>
    <row r="37" spans="1:15" ht="15" customHeight="1" x14ac:dyDescent="0.35">
      <c r="A37" s="246">
        <v>2021</v>
      </c>
      <c r="B37" s="239"/>
      <c r="C37" s="237"/>
      <c r="D37" s="239"/>
      <c r="E37" s="237"/>
      <c r="F37" s="239"/>
      <c r="G37" s="237"/>
      <c r="H37" s="239"/>
      <c r="I37" s="237"/>
      <c r="J37" s="239"/>
      <c r="K37" s="237"/>
      <c r="L37" s="239"/>
      <c r="M37" s="238"/>
      <c r="N37" s="238"/>
      <c r="O37" s="33"/>
    </row>
    <row r="38" spans="1:15" ht="15" customHeight="1" x14ac:dyDescent="0.35">
      <c r="A38" s="247" t="s">
        <v>59</v>
      </c>
      <c r="B38" s="229">
        <v>4287</v>
      </c>
      <c r="C38" s="230">
        <v>4412</v>
      </c>
      <c r="D38" s="229">
        <v>4533</v>
      </c>
      <c r="E38" s="230">
        <v>4681</v>
      </c>
      <c r="F38" s="229">
        <v>4548</v>
      </c>
      <c r="G38" s="230">
        <v>4814</v>
      </c>
      <c r="H38" s="229">
        <v>4678</v>
      </c>
      <c r="I38" s="230">
        <v>4621</v>
      </c>
      <c r="J38" s="229">
        <v>4219</v>
      </c>
      <c r="K38" s="230">
        <v>3884</v>
      </c>
      <c r="L38" s="229">
        <v>3394</v>
      </c>
      <c r="M38" s="231">
        <v>3256</v>
      </c>
      <c r="N38" s="231">
        <f>SUM(B38:M38)/12</f>
        <v>4277.25</v>
      </c>
      <c r="O38" s="33"/>
    </row>
    <row r="39" spans="1:15" ht="15" customHeight="1" x14ac:dyDescent="0.35">
      <c r="A39" s="247" t="s">
        <v>61</v>
      </c>
      <c r="B39" s="232">
        <v>2677</v>
      </c>
      <c r="C39" s="230">
        <v>2806</v>
      </c>
      <c r="D39" s="230">
        <v>2819</v>
      </c>
      <c r="E39" s="230">
        <v>2837</v>
      </c>
      <c r="F39" s="230">
        <v>2792</v>
      </c>
      <c r="G39" s="230">
        <v>2940</v>
      </c>
      <c r="H39" s="230">
        <v>2902</v>
      </c>
      <c r="I39" s="230">
        <v>2892</v>
      </c>
      <c r="J39" s="230">
        <v>2805</v>
      </c>
      <c r="K39" s="230">
        <v>2600</v>
      </c>
      <c r="L39" s="230">
        <v>2263</v>
      </c>
      <c r="M39" s="231">
        <v>2067</v>
      </c>
      <c r="N39" s="231">
        <f>SUM(B39:M39)/12</f>
        <v>2700</v>
      </c>
      <c r="O39" s="33"/>
    </row>
    <row r="40" spans="1:15" ht="15" customHeight="1" x14ac:dyDescent="0.3">
      <c r="A40" s="248" t="s">
        <v>15</v>
      </c>
      <c r="B40" s="233">
        <f>B38+B39</f>
        <v>6964</v>
      </c>
      <c r="C40" s="234">
        <f t="shared" ref="C40:M40" si="5">C38+C39</f>
        <v>7218</v>
      </c>
      <c r="D40" s="234">
        <f t="shared" si="5"/>
        <v>7352</v>
      </c>
      <c r="E40" s="234">
        <f t="shared" si="5"/>
        <v>7518</v>
      </c>
      <c r="F40" s="234">
        <f t="shared" si="5"/>
        <v>7340</v>
      </c>
      <c r="G40" s="234">
        <f t="shared" si="5"/>
        <v>7754</v>
      </c>
      <c r="H40" s="234">
        <f t="shared" si="5"/>
        <v>7580</v>
      </c>
      <c r="I40" s="234">
        <f t="shared" si="5"/>
        <v>7513</v>
      </c>
      <c r="J40" s="234">
        <f t="shared" si="5"/>
        <v>7024</v>
      </c>
      <c r="K40" s="234">
        <f t="shared" si="5"/>
        <v>6484</v>
      </c>
      <c r="L40" s="234">
        <f t="shared" si="5"/>
        <v>5657</v>
      </c>
      <c r="M40" s="235">
        <f t="shared" si="5"/>
        <v>5323</v>
      </c>
      <c r="N40" s="235">
        <f>SUM(B40:M40)/12</f>
        <v>6977.25</v>
      </c>
      <c r="O40" s="33"/>
    </row>
    <row r="41" spans="1:15" ht="15" customHeight="1" x14ac:dyDescent="0.35">
      <c r="A41" s="248"/>
      <c r="B41" s="239"/>
      <c r="C41" s="237"/>
      <c r="D41" s="239"/>
      <c r="E41" s="237"/>
      <c r="F41" s="239"/>
      <c r="G41" s="237"/>
      <c r="H41" s="239"/>
      <c r="I41" s="237"/>
      <c r="J41" s="239"/>
      <c r="K41" s="237"/>
      <c r="L41" s="239"/>
      <c r="M41" s="238"/>
      <c r="N41" s="238"/>
      <c r="O41" s="33"/>
    </row>
    <row r="42" spans="1:15" ht="15" customHeight="1" x14ac:dyDescent="0.35">
      <c r="A42" s="246" t="s">
        <v>16</v>
      </c>
      <c r="B42" s="239"/>
      <c r="C42" s="237"/>
      <c r="D42" s="239"/>
      <c r="E42" s="237"/>
      <c r="F42" s="239"/>
      <c r="G42" s="237"/>
      <c r="H42" s="239"/>
      <c r="I42" s="237"/>
      <c r="J42" s="239"/>
      <c r="K42" s="237"/>
      <c r="L42" s="239"/>
      <c r="M42" s="238"/>
      <c r="N42" s="238"/>
      <c r="O42" s="33"/>
    </row>
    <row r="43" spans="1:15" ht="7.5" customHeight="1" x14ac:dyDescent="0.35">
      <c r="A43" s="246"/>
      <c r="B43" s="239"/>
      <c r="C43" s="237"/>
      <c r="D43" s="239"/>
      <c r="E43" s="237"/>
      <c r="F43" s="239"/>
      <c r="G43" s="237"/>
      <c r="H43" s="239"/>
      <c r="I43" s="237"/>
      <c r="J43" s="239"/>
      <c r="K43" s="237"/>
      <c r="L43" s="239"/>
      <c r="M43" s="238"/>
      <c r="N43" s="238"/>
      <c r="O43" s="33"/>
    </row>
    <row r="44" spans="1:15" ht="15" customHeight="1" x14ac:dyDescent="0.35">
      <c r="A44" s="246">
        <v>2022</v>
      </c>
      <c r="B44" s="239"/>
      <c r="C44" s="237"/>
      <c r="D44" s="239"/>
      <c r="E44" s="237"/>
      <c r="F44" s="239"/>
      <c r="G44" s="237"/>
      <c r="H44" s="239"/>
      <c r="I44" s="237"/>
      <c r="J44" s="239"/>
      <c r="K44" s="237"/>
      <c r="L44" s="239"/>
      <c r="M44" s="238"/>
      <c r="N44" s="238"/>
      <c r="O44" s="33"/>
    </row>
    <row r="45" spans="1:15" ht="15" customHeight="1" x14ac:dyDescent="0.35">
      <c r="A45" s="247" t="s">
        <v>59</v>
      </c>
      <c r="B45" s="229">
        <f>B9+B21+B33</f>
        <v>6967</v>
      </c>
      <c r="C45" s="230">
        <f t="shared" ref="C45:M47" si="6">C9+C21+C33</f>
        <v>7151</v>
      </c>
      <c r="D45" s="229">
        <f t="shared" si="6"/>
        <v>7251</v>
      </c>
      <c r="E45" s="230">
        <f t="shared" si="6"/>
        <v>7100</v>
      </c>
      <c r="F45" s="229">
        <f t="shared" si="6"/>
        <v>6832</v>
      </c>
      <c r="G45" s="230">
        <f t="shared" si="6"/>
        <v>7208</v>
      </c>
      <c r="H45" s="229">
        <f t="shared" si="6"/>
        <v>6875</v>
      </c>
      <c r="I45" s="230">
        <f t="shared" si="6"/>
        <v>6729</v>
      </c>
      <c r="J45" s="229">
        <f t="shared" si="6"/>
        <v>6375</v>
      </c>
      <c r="K45" s="230">
        <f t="shared" si="6"/>
        <v>6159</v>
      </c>
      <c r="L45" s="229">
        <f t="shared" si="6"/>
        <v>5480</v>
      </c>
      <c r="M45" s="231">
        <f t="shared" si="6"/>
        <v>5514</v>
      </c>
      <c r="N45" s="231">
        <f>SUM(B45:M45)/12</f>
        <v>6636.75</v>
      </c>
      <c r="O45" s="33"/>
    </row>
    <row r="46" spans="1:15" ht="15" customHeight="1" x14ac:dyDescent="0.35">
      <c r="A46" s="247" t="s">
        <v>61</v>
      </c>
      <c r="B46" s="232">
        <f>B10+B22+B34</f>
        <v>5744</v>
      </c>
      <c r="C46" s="230">
        <f t="shared" si="6"/>
        <v>5786</v>
      </c>
      <c r="D46" s="230">
        <f t="shared" si="6"/>
        <v>5816</v>
      </c>
      <c r="E46" s="230">
        <f t="shared" si="6"/>
        <v>5732</v>
      </c>
      <c r="F46" s="230">
        <f t="shared" si="6"/>
        <v>5580</v>
      </c>
      <c r="G46" s="230">
        <f t="shared" si="6"/>
        <v>5657</v>
      </c>
      <c r="H46" s="230">
        <f t="shared" si="6"/>
        <v>5592</v>
      </c>
      <c r="I46" s="230">
        <f t="shared" si="6"/>
        <v>5408</v>
      </c>
      <c r="J46" s="230">
        <f t="shared" si="6"/>
        <v>5304</v>
      </c>
      <c r="K46" s="230">
        <f t="shared" si="6"/>
        <v>5105</v>
      </c>
      <c r="L46" s="230">
        <f t="shared" si="6"/>
        <v>4763</v>
      </c>
      <c r="M46" s="231">
        <f t="shared" si="6"/>
        <v>4737</v>
      </c>
      <c r="N46" s="231">
        <f>SUM(B46:M46)/12</f>
        <v>5435.333333333333</v>
      </c>
      <c r="O46" s="33"/>
    </row>
    <row r="47" spans="1:15" ht="15" customHeight="1" x14ac:dyDescent="0.3">
      <c r="A47" s="248" t="s">
        <v>15</v>
      </c>
      <c r="B47" s="233">
        <f>B11+B23+B35</f>
        <v>12711</v>
      </c>
      <c r="C47" s="234">
        <f t="shared" si="6"/>
        <v>12937</v>
      </c>
      <c r="D47" s="234">
        <f t="shared" si="6"/>
        <v>13067</v>
      </c>
      <c r="E47" s="234">
        <f t="shared" si="6"/>
        <v>12832</v>
      </c>
      <c r="F47" s="234">
        <f t="shared" si="6"/>
        <v>12412</v>
      </c>
      <c r="G47" s="234">
        <f t="shared" si="6"/>
        <v>12865</v>
      </c>
      <c r="H47" s="234">
        <f t="shared" si="6"/>
        <v>12467</v>
      </c>
      <c r="I47" s="234">
        <f t="shared" si="6"/>
        <v>12137</v>
      </c>
      <c r="J47" s="234">
        <f t="shared" si="6"/>
        <v>11679</v>
      </c>
      <c r="K47" s="234">
        <f t="shared" si="6"/>
        <v>11264</v>
      </c>
      <c r="L47" s="234">
        <f t="shared" si="6"/>
        <v>10243</v>
      </c>
      <c r="M47" s="235">
        <f t="shared" si="6"/>
        <v>10251</v>
      </c>
      <c r="N47" s="235">
        <f>SUM(B47:M47)/12</f>
        <v>12072.083333333334</v>
      </c>
      <c r="O47" s="33"/>
    </row>
    <row r="48" spans="1:15" ht="5.25" customHeight="1" x14ac:dyDescent="0.35">
      <c r="A48" s="249"/>
      <c r="B48" s="236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8"/>
      <c r="N48" s="238"/>
      <c r="O48" s="33"/>
    </row>
    <row r="49" spans="1:15" ht="15" customHeight="1" x14ac:dyDescent="0.35">
      <c r="A49" s="246">
        <v>2021</v>
      </c>
      <c r="B49" s="239"/>
      <c r="C49" s="237"/>
      <c r="D49" s="239"/>
      <c r="E49" s="237"/>
      <c r="F49" s="239"/>
      <c r="G49" s="237"/>
      <c r="H49" s="239"/>
      <c r="I49" s="237"/>
      <c r="J49" s="239"/>
      <c r="K49" s="237"/>
      <c r="L49" s="239"/>
      <c r="M49" s="238"/>
      <c r="N49" s="238"/>
      <c r="O49" s="33"/>
    </row>
    <row r="50" spans="1:15" ht="15" customHeight="1" x14ac:dyDescent="0.35">
      <c r="A50" s="247" t="s">
        <v>59</v>
      </c>
      <c r="B50" s="229">
        <f>B14+B26+B38</f>
        <v>9192</v>
      </c>
      <c r="C50" s="230">
        <f t="shared" ref="C50:M52" si="7">C14+C26+C38</f>
        <v>9478</v>
      </c>
      <c r="D50" s="229">
        <f t="shared" si="7"/>
        <v>9528</v>
      </c>
      <c r="E50" s="230">
        <f t="shared" si="7"/>
        <v>9600</v>
      </c>
      <c r="F50" s="229">
        <f t="shared" si="7"/>
        <v>9343</v>
      </c>
      <c r="G50" s="230">
        <f t="shared" si="7"/>
        <v>9686</v>
      </c>
      <c r="H50" s="229">
        <f t="shared" si="7"/>
        <v>9572</v>
      </c>
      <c r="I50" s="230">
        <f t="shared" si="7"/>
        <v>9568</v>
      </c>
      <c r="J50" s="229">
        <f t="shared" si="7"/>
        <v>8930</v>
      </c>
      <c r="K50" s="230">
        <f t="shared" si="7"/>
        <v>8420</v>
      </c>
      <c r="L50" s="229">
        <f t="shared" si="7"/>
        <v>7577</v>
      </c>
      <c r="M50" s="231">
        <f t="shared" si="7"/>
        <v>7139</v>
      </c>
      <c r="N50" s="231">
        <f>SUM(B50:M50)/12</f>
        <v>9002.75</v>
      </c>
      <c r="O50" s="33"/>
    </row>
    <row r="51" spans="1:15" ht="15" customHeight="1" x14ac:dyDescent="0.35">
      <c r="A51" s="247" t="s">
        <v>61</v>
      </c>
      <c r="B51" s="232">
        <f>B15+B27+B39</f>
        <v>7020</v>
      </c>
      <c r="C51" s="230">
        <f t="shared" si="7"/>
        <v>7163</v>
      </c>
      <c r="D51" s="230">
        <f t="shared" si="7"/>
        <v>7148</v>
      </c>
      <c r="E51" s="230">
        <f t="shared" si="7"/>
        <v>7175</v>
      </c>
      <c r="F51" s="230">
        <f t="shared" si="7"/>
        <v>6994</v>
      </c>
      <c r="G51" s="230">
        <f t="shared" si="7"/>
        <v>7179</v>
      </c>
      <c r="H51" s="230">
        <f t="shared" si="7"/>
        <v>7153</v>
      </c>
      <c r="I51" s="230">
        <f t="shared" si="7"/>
        <v>7052</v>
      </c>
      <c r="J51" s="230">
        <f t="shared" si="7"/>
        <v>6838</v>
      </c>
      <c r="K51" s="230">
        <f t="shared" si="7"/>
        <v>6507</v>
      </c>
      <c r="L51" s="230">
        <f t="shared" si="7"/>
        <v>5943</v>
      </c>
      <c r="M51" s="231">
        <f t="shared" si="7"/>
        <v>5689</v>
      </c>
      <c r="N51" s="231">
        <f>SUM(B51:M51)/12</f>
        <v>6821.75</v>
      </c>
      <c r="O51" s="33"/>
    </row>
    <row r="52" spans="1:15" ht="15" customHeight="1" x14ac:dyDescent="0.3">
      <c r="A52" s="248" t="s">
        <v>15</v>
      </c>
      <c r="B52" s="233">
        <f>B16+B28+B40</f>
        <v>16212</v>
      </c>
      <c r="C52" s="234">
        <f t="shared" si="7"/>
        <v>16641</v>
      </c>
      <c r="D52" s="234">
        <f t="shared" si="7"/>
        <v>16676</v>
      </c>
      <c r="E52" s="234">
        <f t="shared" si="7"/>
        <v>16775</v>
      </c>
      <c r="F52" s="234">
        <f t="shared" si="7"/>
        <v>16337</v>
      </c>
      <c r="G52" s="234">
        <f t="shared" si="7"/>
        <v>16865</v>
      </c>
      <c r="H52" s="234">
        <f t="shared" si="7"/>
        <v>16725</v>
      </c>
      <c r="I52" s="234">
        <f t="shared" si="7"/>
        <v>16620</v>
      </c>
      <c r="J52" s="234">
        <f t="shared" si="7"/>
        <v>15768</v>
      </c>
      <c r="K52" s="234">
        <f t="shared" si="7"/>
        <v>14927</v>
      </c>
      <c r="L52" s="234">
        <f t="shared" si="7"/>
        <v>13520</v>
      </c>
      <c r="M52" s="235">
        <f t="shared" si="7"/>
        <v>12828</v>
      </c>
      <c r="N52" s="235">
        <f>SUM(B52:M52)/12</f>
        <v>15824.5</v>
      </c>
      <c r="O52" s="33"/>
    </row>
    <row r="53" spans="1:15" ht="15" customHeight="1" thickBot="1" x14ac:dyDescent="0.4">
      <c r="A53" s="250"/>
      <c r="B53" s="240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2"/>
      <c r="N53" s="242"/>
    </row>
    <row r="54" spans="1:15" s="274" customFormat="1" x14ac:dyDescent="0.25">
      <c r="A54" s="270" t="s">
        <v>158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</row>
    <row r="64" spans="1:15" ht="10.5" customHeight="1" x14ac:dyDescent="0.3"/>
  </sheetData>
  <sheetProtection selectLockedCells="1" selectUnlockedCells="1"/>
  <mergeCells count="2">
    <mergeCell ref="A2:M2"/>
    <mergeCell ref="A3:M3"/>
  </mergeCells>
  <phoneticPr fontId="37" type="noConversion"/>
  <printOptions horizontalCentered="1"/>
  <pageMargins left="0.62992125984251968" right="0.55118110236220474" top="0.53" bottom="0.19685039370078741" header="0.51181102362204722" footer="0.51181102362204722"/>
  <pageSetup paperSize="9" scale="70" firstPageNumber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9"/>
  <sheetViews>
    <sheetView showGridLines="0" defaultGridColor="0" view="pageBreakPreview" colorId="18" zoomScale="90" zoomScaleNormal="75" zoomScaleSheetLayoutView="90" workbookViewId="0"/>
  </sheetViews>
  <sheetFormatPr baseColWidth="10" defaultColWidth="11.453125" defaultRowHeight="15.5" x14ac:dyDescent="0.35"/>
  <cols>
    <col min="1" max="1" width="32.26953125" style="9" customWidth="1"/>
    <col min="2" max="4" width="11" style="17" customWidth="1"/>
    <col min="5" max="6" width="10.26953125" style="17" customWidth="1"/>
    <col min="7" max="7" width="10.26953125" style="61" customWidth="1"/>
    <col min="8" max="10" width="10.26953125" style="17" customWidth="1"/>
    <col min="11" max="16384" width="11.453125" style="17"/>
  </cols>
  <sheetData>
    <row r="1" spans="1:10" s="3" customFormat="1" x14ac:dyDescent="0.35">
      <c r="A1" s="34" t="s">
        <v>132</v>
      </c>
      <c r="G1" s="62"/>
    </row>
    <row r="2" spans="1:10" ht="7" customHeight="1" x14ac:dyDescent="0.35"/>
    <row r="3" spans="1:10" ht="32.25" customHeight="1" x14ac:dyDescent="0.3">
      <c r="A3" s="346" t="s">
        <v>140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 ht="10" customHeight="1" thickBot="1" x14ac:dyDescent="0.35">
      <c r="A4" s="36"/>
      <c r="B4" s="36"/>
      <c r="C4" s="36"/>
      <c r="D4" s="36"/>
      <c r="E4" s="63"/>
      <c r="F4" s="63"/>
      <c r="G4" s="72"/>
    </row>
    <row r="5" spans="1:10" ht="52.15" customHeight="1" x14ac:dyDescent="0.3">
      <c r="A5" s="350" t="s">
        <v>133</v>
      </c>
      <c r="B5" s="347" t="s">
        <v>160</v>
      </c>
      <c r="C5" s="348"/>
      <c r="D5" s="349"/>
      <c r="E5" s="348" t="s">
        <v>137</v>
      </c>
      <c r="F5" s="348"/>
      <c r="G5" s="349"/>
      <c r="H5" s="347" t="s">
        <v>138</v>
      </c>
      <c r="I5" s="348"/>
      <c r="J5" s="349"/>
    </row>
    <row r="6" spans="1:10" ht="18" customHeight="1" thickBot="1" x14ac:dyDescent="0.35">
      <c r="A6" s="351"/>
      <c r="B6" s="68" t="s">
        <v>55</v>
      </c>
      <c r="C6" s="83" t="s">
        <v>56</v>
      </c>
      <c r="D6" s="82" t="s">
        <v>11</v>
      </c>
      <c r="E6" s="68" t="s">
        <v>55</v>
      </c>
      <c r="F6" s="83" t="s">
        <v>56</v>
      </c>
      <c r="G6" s="82" t="s">
        <v>11</v>
      </c>
      <c r="H6" s="68" t="s">
        <v>55</v>
      </c>
      <c r="I6" s="83" t="s">
        <v>56</v>
      </c>
      <c r="J6" s="82" t="s">
        <v>11</v>
      </c>
    </row>
    <row r="7" spans="1:10" x14ac:dyDescent="0.35">
      <c r="A7" s="37" t="s">
        <v>45</v>
      </c>
      <c r="B7" s="38">
        <v>183332</v>
      </c>
      <c r="C7" s="53">
        <v>183750</v>
      </c>
      <c r="D7" s="42">
        <v>367082</v>
      </c>
      <c r="E7" s="53">
        <v>60143</v>
      </c>
      <c r="F7" s="112">
        <v>43501</v>
      </c>
      <c r="G7" s="86">
        <v>103644</v>
      </c>
      <c r="H7" s="53">
        <f>'[1]CUAD8-8'!J8+'[1]CUAD8-8'!P8</f>
        <v>6137</v>
      </c>
      <c r="I7" s="39">
        <f>'[1]CUAD8-8'!K8+'[1]CUAD8-8'!Q8</f>
        <v>2948</v>
      </c>
      <c r="J7" s="86">
        <f>H7+I7</f>
        <v>9085</v>
      </c>
    </row>
    <row r="8" spans="1:10" x14ac:dyDescent="0.35">
      <c r="A8" s="16" t="s">
        <v>46</v>
      </c>
      <c r="B8" s="38">
        <v>150237</v>
      </c>
      <c r="C8" s="53">
        <v>151398</v>
      </c>
      <c r="D8" s="42">
        <v>301635</v>
      </c>
      <c r="E8" s="53">
        <v>56871</v>
      </c>
      <c r="F8" s="39">
        <v>45648</v>
      </c>
      <c r="G8" s="42">
        <v>102519</v>
      </c>
      <c r="H8" s="53">
        <f>'[1]CUAD8-8'!J9+'[1]CUAD8-8'!P9</f>
        <v>2609</v>
      </c>
      <c r="I8" s="39">
        <f>'[1]CUAD8-8'!K9+'[1]CUAD8-8'!Q9</f>
        <v>1019</v>
      </c>
      <c r="J8" s="42">
        <f t="shared" ref="J8:J47" si="0">H8+I8</f>
        <v>3628</v>
      </c>
    </row>
    <row r="9" spans="1:10" x14ac:dyDescent="0.35">
      <c r="A9" s="16" t="s">
        <v>41</v>
      </c>
      <c r="B9" s="38">
        <v>14178</v>
      </c>
      <c r="C9" s="53">
        <v>13842</v>
      </c>
      <c r="D9" s="42">
        <v>28020</v>
      </c>
      <c r="E9" s="53">
        <v>6569</v>
      </c>
      <c r="F9" s="39">
        <v>3602</v>
      </c>
      <c r="G9" s="42">
        <v>10171</v>
      </c>
      <c r="H9" s="53">
        <f>'[1]CUAD8-8'!J10+'[1]CUAD8-8'!P10</f>
        <v>263</v>
      </c>
      <c r="I9" s="39">
        <f>'[1]CUAD8-8'!K10+'[1]CUAD8-8'!Q10</f>
        <v>136</v>
      </c>
      <c r="J9" s="42">
        <f t="shared" si="0"/>
        <v>399</v>
      </c>
    </row>
    <row r="10" spans="1:10" x14ac:dyDescent="0.35">
      <c r="A10" s="16" t="s">
        <v>47</v>
      </c>
      <c r="B10" s="38">
        <v>84505</v>
      </c>
      <c r="C10" s="53">
        <v>85544</v>
      </c>
      <c r="D10" s="42">
        <v>170049</v>
      </c>
      <c r="E10" s="53">
        <v>27515</v>
      </c>
      <c r="F10" s="39">
        <v>19754</v>
      </c>
      <c r="G10" s="42">
        <v>47269</v>
      </c>
      <c r="H10" s="53">
        <f>'[1]CUAD8-8'!J11+'[1]CUAD8-8'!P11</f>
        <v>2841</v>
      </c>
      <c r="I10" s="39">
        <f>'[1]CUAD8-8'!K11+'[1]CUAD8-8'!Q11</f>
        <v>2493</v>
      </c>
      <c r="J10" s="42">
        <f t="shared" si="0"/>
        <v>5334</v>
      </c>
    </row>
    <row r="11" spans="1:10" x14ac:dyDescent="0.35">
      <c r="A11" s="16" t="s">
        <v>18</v>
      </c>
      <c r="B11" s="38">
        <v>91269</v>
      </c>
      <c r="C11" s="53">
        <v>93015</v>
      </c>
      <c r="D11" s="42">
        <v>184284</v>
      </c>
      <c r="E11" s="53">
        <v>32635</v>
      </c>
      <c r="F11" s="39">
        <v>26878</v>
      </c>
      <c r="G11" s="42">
        <v>59513</v>
      </c>
      <c r="H11" s="53">
        <f>'[1]CUAD8-8'!J12+'[1]CUAD8-8'!P12</f>
        <v>1048</v>
      </c>
      <c r="I11" s="39">
        <f>'[1]CUAD8-8'!K12+'[1]CUAD8-8'!Q12</f>
        <v>345</v>
      </c>
      <c r="J11" s="42">
        <f t="shared" si="0"/>
        <v>1393</v>
      </c>
    </row>
    <row r="12" spans="1:10" x14ac:dyDescent="0.35">
      <c r="A12" s="16" t="s">
        <v>19</v>
      </c>
      <c r="B12" s="38">
        <v>96099</v>
      </c>
      <c r="C12" s="53">
        <v>96525</v>
      </c>
      <c r="D12" s="42">
        <v>192624</v>
      </c>
      <c r="E12" s="53">
        <v>34881</v>
      </c>
      <c r="F12" s="39">
        <v>29530</v>
      </c>
      <c r="G12" s="42">
        <v>64411</v>
      </c>
      <c r="H12" s="53">
        <f>'[1]CUAD8-8'!J13+'[1]CUAD8-8'!P13</f>
        <v>1092</v>
      </c>
      <c r="I12" s="39">
        <f>'[1]CUAD8-8'!K13+'[1]CUAD8-8'!Q13</f>
        <v>518</v>
      </c>
      <c r="J12" s="42">
        <f t="shared" si="0"/>
        <v>1610</v>
      </c>
    </row>
    <row r="13" spans="1:10" x14ac:dyDescent="0.35">
      <c r="A13" s="16" t="s">
        <v>20</v>
      </c>
      <c r="B13" s="38">
        <v>240420</v>
      </c>
      <c r="C13" s="53">
        <v>254265</v>
      </c>
      <c r="D13" s="42">
        <v>494685</v>
      </c>
      <c r="E13" s="53">
        <v>118427</v>
      </c>
      <c r="F13" s="39">
        <v>126328</v>
      </c>
      <c r="G13" s="42">
        <v>244754</v>
      </c>
      <c r="H13" s="53">
        <f>'[1]CUAD8-8'!J14+'[1]CUAD8-8'!P14</f>
        <v>2741</v>
      </c>
      <c r="I13" s="39">
        <f>'[1]CUAD8-8'!K14+'[1]CUAD8-8'!Q14</f>
        <v>2022</v>
      </c>
      <c r="J13" s="42">
        <f t="shared" si="0"/>
        <v>4763</v>
      </c>
    </row>
    <row r="14" spans="1:10" x14ac:dyDescent="0.35">
      <c r="A14" s="16" t="s">
        <v>17</v>
      </c>
      <c r="B14" s="38">
        <v>54969</v>
      </c>
      <c r="C14" s="53">
        <v>55670</v>
      </c>
      <c r="D14" s="42">
        <v>110639</v>
      </c>
      <c r="E14" s="53">
        <v>22234</v>
      </c>
      <c r="F14" s="39">
        <v>15844</v>
      </c>
      <c r="G14" s="42">
        <v>38078</v>
      </c>
      <c r="H14" s="53">
        <f>'[1]CUAD8-8'!J15+'[1]CUAD8-8'!P15</f>
        <v>705</v>
      </c>
      <c r="I14" s="39">
        <f>'[1]CUAD8-8'!K15+'[1]CUAD8-8'!Q15</f>
        <v>443</v>
      </c>
      <c r="J14" s="42">
        <f t="shared" si="0"/>
        <v>1148</v>
      </c>
    </row>
    <row r="15" spans="1:10" x14ac:dyDescent="0.35">
      <c r="A15" s="16" t="s">
        <v>44</v>
      </c>
      <c r="B15" s="44">
        <v>26352</v>
      </c>
      <c r="C15" s="53">
        <v>26224</v>
      </c>
      <c r="D15" s="42">
        <v>52576</v>
      </c>
      <c r="E15" s="53">
        <v>10565</v>
      </c>
      <c r="F15" s="39">
        <v>6812</v>
      </c>
      <c r="G15" s="109">
        <v>17377</v>
      </c>
      <c r="H15" s="53">
        <f>'[1]CUAD8-8'!J16+'[1]CUAD8-8'!P16</f>
        <v>726</v>
      </c>
      <c r="I15" s="39">
        <f>'[1]CUAD8-8'!K16+'[1]CUAD8-8'!Q16</f>
        <v>569</v>
      </c>
      <c r="J15" s="42">
        <f t="shared" si="0"/>
        <v>1295</v>
      </c>
    </row>
    <row r="16" spans="1:10" s="51" customFormat="1" ht="15.75" customHeight="1" x14ac:dyDescent="0.25">
      <c r="A16" s="46" t="s">
        <v>120</v>
      </c>
      <c r="B16" s="47">
        <v>941361</v>
      </c>
      <c r="C16" s="64">
        <v>960233</v>
      </c>
      <c r="D16" s="49">
        <v>1901594</v>
      </c>
      <c r="E16" s="64">
        <v>375582</v>
      </c>
      <c r="F16" s="89">
        <v>324957</v>
      </c>
      <c r="G16" s="110">
        <v>700539</v>
      </c>
      <c r="H16" s="64">
        <f>'[1]CUAD8-8'!J17+'[1]CUAD8-8'!P17</f>
        <v>21148</v>
      </c>
      <c r="I16" s="89">
        <f>'[1]CUAD8-8'!K17+'[1]CUAD8-8'!Q17</f>
        <v>11178</v>
      </c>
      <c r="J16" s="49">
        <f t="shared" si="0"/>
        <v>32326</v>
      </c>
    </row>
    <row r="17" spans="1:10" ht="6" customHeight="1" x14ac:dyDescent="0.35">
      <c r="A17" s="16"/>
      <c r="B17" s="44"/>
      <c r="C17" s="53"/>
      <c r="D17" s="42"/>
      <c r="E17" s="53"/>
      <c r="F17" s="39"/>
      <c r="G17" s="109"/>
      <c r="H17" s="53"/>
      <c r="I17" s="39"/>
      <c r="J17" s="42"/>
    </row>
    <row r="18" spans="1:10" x14ac:dyDescent="0.35">
      <c r="A18" s="16" t="s">
        <v>48</v>
      </c>
      <c r="B18" s="44">
        <v>2170</v>
      </c>
      <c r="C18" s="53">
        <v>1808</v>
      </c>
      <c r="D18" s="42">
        <v>3978</v>
      </c>
      <c r="E18" s="53">
        <v>611</v>
      </c>
      <c r="F18" s="39">
        <v>789</v>
      </c>
      <c r="G18" s="109">
        <v>1400</v>
      </c>
      <c r="H18" s="53">
        <f>'[1]CUAD8-8'!J19+'[1]CUAD8-8'!P19</f>
        <v>191</v>
      </c>
      <c r="I18" s="39">
        <f>'[1]CUAD8-8'!K19+'[1]CUAD8-8'!Q19</f>
        <v>80</v>
      </c>
      <c r="J18" s="76">
        <f t="shared" si="0"/>
        <v>271</v>
      </c>
    </row>
    <row r="19" spans="1:10" x14ac:dyDescent="0.35">
      <c r="A19" s="16" t="s">
        <v>23</v>
      </c>
      <c r="B19" s="38">
        <v>12572</v>
      </c>
      <c r="C19" s="53">
        <v>12023</v>
      </c>
      <c r="D19" s="42">
        <v>24595</v>
      </c>
      <c r="E19" s="53">
        <v>4208</v>
      </c>
      <c r="F19" s="39">
        <v>2831</v>
      </c>
      <c r="G19" s="109">
        <v>7039</v>
      </c>
      <c r="H19" s="53">
        <f>'[1]CUAD8-8'!J20+'[1]CUAD8-8'!P20</f>
        <v>780</v>
      </c>
      <c r="I19" s="39">
        <f>'[1]CUAD8-8'!K20+'[1]CUAD8-8'!Q20</f>
        <v>303</v>
      </c>
      <c r="J19" s="42">
        <f t="shared" si="0"/>
        <v>1083</v>
      </c>
    </row>
    <row r="20" spans="1:10" x14ac:dyDescent="0.35">
      <c r="A20" s="16" t="s">
        <v>21</v>
      </c>
      <c r="B20" s="38">
        <v>42062</v>
      </c>
      <c r="C20" s="53">
        <v>42000</v>
      </c>
      <c r="D20" s="42">
        <v>84062</v>
      </c>
      <c r="E20" s="53">
        <v>14322</v>
      </c>
      <c r="F20" s="39">
        <v>11572</v>
      </c>
      <c r="G20" s="109">
        <v>25894</v>
      </c>
      <c r="H20" s="53">
        <f>'[1]CUAD8-8'!J21+'[1]CUAD8-8'!P21</f>
        <v>1985</v>
      </c>
      <c r="I20" s="39">
        <f>'[1]CUAD8-8'!K21+'[1]CUAD8-8'!Q21</f>
        <v>739</v>
      </c>
      <c r="J20" s="42">
        <f t="shared" si="0"/>
        <v>2724</v>
      </c>
    </row>
    <row r="21" spans="1:10" x14ac:dyDescent="0.35">
      <c r="A21" s="16" t="s">
        <v>42</v>
      </c>
      <c r="B21" s="38">
        <v>2253</v>
      </c>
      <c r="C21" s="53">
        <v>2241</v>
      </c>
      <c r="D21" s="42">
        <v>4494</v>
      </c>
      <c r="E21" s="53">
        <v>1061</v>
      </c>
      <c r="F21" s="39">
        <v>813</v>
      </c>
      <c r="G21" s="109">
        <v>1874</v>
      </c>
      <c r="H21" s="53">
        <f>'[1]CUAD8-8'!J22+'[1]CUAD8-8'!P22</f>
        <v>261</v>
      </c>
      <c r="I21" s="39">
        <f>'[1]CUAD8-8'!K22+'[1]CUAD8-8'!Q22</f>
        <v>105</v>
      </c>
      <c r="J21" s="42">
        <f t="shared" si="0"/>
        <v>366</v>
      </c>
    </row>
    <row r="22" spans="1:10" x14ac:dyDescent="0.35">
      <c r="A22" s="16" t="s">
        <v>25</v>
      </c>
      <c r="B22" s="38">
        <v>126358</v>
      </c>
      <c r="C22" s="53">
        <v>131318</v>
      </c>
      <c r="D22" s="42">
        <v>257676</v>
      </c>
      <c r="E22" s="53">
        <v>64169</v>
      </c>
      <c r="F22" s="39">
        <v>63706</v>
      </c>
      <c r="G22" s="109">
        <v>127875</v>
      </c>
      <c r="H22" s="53">
        <f>'[1]CUAD8-8'!J23+'[1]CUAD8-8'!P23</f>
        <v>2143</v>
      </c>
      <c r="I22" s="39">
        <f>'[1]CUAD8-8'!K23+'[1]CUAD8-8'!Q23</f>
        <v>1108</v>
      </c>
      <c r="J22" s="42">
        <f t="shared" si="0"/>
        <v>3251</v>
      </c>
    </row>
    <row r="23" spans="1:10" x14ac:dyDescent="0.35">
      <c r="A23" s="16" t="s">
        <v>24</v>
      </c>
      <c r="B23" s="38">
        <v>96373</v>
      </c>
      <c r="C23" s="53">
        <v>97180</v>
      </c>
      <c r="D23" s="42">
        <v>193553</v>
      </c>
      <c r="E23" s="53">
        <v>39940</v>
      </c>
      <c r="F23" s="39">
        <v>25521</v>
      </c>
      <c r="G23" s="109">
        <v>65462</v>
      </c>
      <c r="H23" s="53">
        <f>'[1]CUAD8-8'!J24+'[1]CUAD8-8'!P24</f>
        <v>2868</v>
      </c>
      <c r="I23" s="39">
        <f>'[1]CUAD8-8'!K24+'[1]CUAD8-8'!Q24</f>
        <v>646</v>
      </c>
      <c r="J23" s="42">
        <f t="shared" si="0"/>
        <v>3514</v>
      </c>
    </row>
    <row r="24" spans="1:10" x14ac:dyDescent="0.35">
      <c r="A24" s="16" t="s">
        <v>22</v>
      </c>
      <c r="B24" s="38">
        <v>7957</v>
      </c>
      <c r="C24" s="53">
        <v>7708</v>
      </c>
      <c r="D24" s="42">
        <v>15665</v>
      </c>
      <c r="E24" s="53">
        <v>6379</v>
      </c>
      <c r="F24" s="39">
        <v>2654</v>
      </c>
      <c r="G24" s="109">
        <v>9034</v>
      </c>
      <c r="H24" s="53">
        <f>'[1]CUAD8-8'!J25+'[1]CUAD8-8'!P25</f>
        <v>183</v>
      </c>
      <c r="I24" s="39">
        <f>'[1]CUAD8-8'!K25+'[1]CUAD8-8'!Q25</f>
        <v>132</v>
      </c>
      <c r="J24" s="42">
        <f t="shared" si="0"/>
        <v>315</v>
      </c>
    </row>
    <row r="25" spans="1:10" x14ac:dyDescent="0.35">
      <c r="A25" s="16" t="s">
        <v>49</v>
      </c>
      <c r="B25" s="38">
        <v>3349</v>
      </c>
      <c r="C25" s="53">
        <v>3244</v>
      </c>
      <c r="D25" s="42">
        <v>6593</v>
      </c>
      <c r="E25" s="53">
        <v>1594</v>
      </c>
      <c r="F25" s="39">
        <v>1190</v>
      </c>
      <c r="G25" s="109">
        <v>2784</v>
      </c>
      <c r="H25" s="53">
        <f>'[1]CUAD8-8'!J26+'[1]CUAD8-8'!P26</f>
        <v>384</v>
      </c>
      <c r="I25" s="39">
        <f>'[1]CUAD8-8'!K26+'[1]CUAD8-8'!Q26</f>
        <v>218</v>
      </c>
      <c r="J25" s="42">
        <f t="shared" si="0"/>
        <v>602</v>
      </c>
    </row>
    <row r="26" spans="1:10" s="84" customFormat="1" ht="16.5" customHeight="1" x14ac:dyDescent="0.25">
      <c r="A26" s="46" t="s">
        <v>121</v>
      </c>
      <c r="B26" s="47">
        <v>293094</v>
      </c>
      <c r="C26" s="64">
        <v>297522</v>
      </c>
      <c r="D26" s="49">
        <v>590616</v>
      </c>
      <c r="E26" s="64">
        <v>135740</v>
      </c>
      <c r="F26" s="89">
        <v>111080</v>
      </c>
      <c r="G26" s="110">
        <v>246820</v>
      </c>
      <c r="H26" s="64">
        <f>'[1]CUAD8-8'!J27+'[1]CUAD8-8'!P27</f>
        <v>11203</v>
      </c>
      <c r="I26" s="89">
        <f>'[1]CUAD8-8'!K27+'[1]CUAD8-8'!Q27</f>
        <v>3663</v>
      </c>
      <c r="J26" s="49">
        <f t="shared" si="0"/>
        <v>14866</v>
      </c>
    </row>
    <row r="27" spans="1:10" ht="6" customHeight="1" x14ac:dyDescent="0.35">
      <c r="A27" s="16"/>
      <c r="B27" s="38"/>
      <c r="C27" s="53"/>
      <c r="D27" s="42"/>
      <c r="E27" s="53"/>
      <c r="F27" s="39"/>
      <c r="G27" s="109"/>
      <c r="H27" s="53"/>
      <c r="I27" s="39"/>
      <c r="J27" s="42"/>
    </row>
    <row r="28" spans="1:10" x14ac:dyDescent="0.35">
      <c r="A28" s="16" t="s">
        <v>28</v>
      </c>
      <c r="B28" s="38">
        <v>46715</v>
      </c>
      <c r="C28" s="53">
        <v>48246</v>
      </c>
      <c r="D28" s="42">
        <v>94961</v>
      </c>
      <c r="E28" s="53">
        <v>13126</v>
      </c>
      <c r="F28" s="39">
        <v>9348</v>
      </c>
      <c r="G28" s="109">
        <v>22474</v>
      </c>
      <c r="H28" s="53">
        <f>'[1]CUAD8-8'!J29+'[1]CUAD8-8'!P29</f>
        <v>2161</v>
      </c>
      <c r="I28" s="39">
        <f>'[1]CUAD8-8'!K29+'[1]CUAD8-8'!Q29</f>
        <v>1377</v>
      </c>
      <c r="J28" s="42">
        <f t="shared" si="0"/>
        <v>3538</v>
      </c>
    </row>
    <row r="29" spans="1:10" x14ac:dyDescent="0.35">
      <c r="A29" s="16" t="s">
        <v>27</v>
      </c>
      <c r="B29" s="38">
        <v>86875</v>
      </c>
      <c r="C29" s="53">
        <v>85533</v>
      </c>
      <c r="D29" s="42">
        <v>172408</v>
      </c>
      <c r="E29" s="53">
        <v>39150</v>
      </c>
      <c r="F29" s="39">
        <v>24022</v>
      </c>
      <c r="G29" s="109">
        <v>63173</v>
      </c>
      <c r="H29" s="53">
        <f>'[1]CUAD8-8'!J30+'[1]CUAD8-8'!P30</f>
        <v>849</v>
      </c>
      <c r="I29" s="39">
        <f>'[1]CUAD8-8'!K30+'[1]CUAD8-8'!Q30</f>
        <v>225</v>
      </c>
      <c r="J29" s="42">
        <f t="shared" si="0"/>
        <v>1074</v>
      </c>
    </row>
    <row r="30" spans="1:10" x14ac:dyDescent="0.35">
      <c r="A30" s="16" t="s">
        <v>50</v>
      </c>
      <c r="B30" s="38">
        <v>1177</v>
      </c>
      <c r="C30" s="53">
        <v>1012</v>
      </c>
      <c r="D30" s="42">
        <v>2189</v>
      </c>
      <c r="E30" s="53">
        <v>286</v>
      </c>
      <c r="F30" s="39">
        <v>184</v>
      </c>
      <c r="G30" s="109">
        <v>470</v>
      </c>
      <c r="H30" s="53">
        <f>'[1]CUAD8-8'!J31+'[1]CUAD8-8'!P31</f>
        <v>58</v>
      </c>
      <c r="I30" s="39">
        <f>'[1]CUAD8-8'!K31+'[1]CUAD8-8'!Q31</f>
        <v>26</v>
      </c>
      <c r="J30" s="76">
        <f t="shared" si="0"/>
        <v>84</v>
      </c>
    </row>
    <row r="31" spans="1:10" x14ac:dyDescent="0.35">
      <c r="A31" s="16" t="s">
        <v>34</v>
      </c>
      <c r="B31" s="38">
        <v>4886</v>
      </c>
      <c r="C31" s="53">
        <v>4696</v>
      </c>
      <c r="D31" s="42">
        <v>9582</v>
      </c>
      <c r="E31" s="53">
        <v>1791</v>
      </c>
      <c r="F31" s="39">
        <v>1308</v>
      </c>
      <c r="G31" s="109">
        <v>3098</v>
      </c>
      <c r="H31" s="53">
        <f>'[1]CUAD8-8'!J32+'[1]CUAD8-8'!P32</f>
        <v>156</v>
      </c>
      <c r="I31" s="39">
        <f>'[1]CUAD8-8'!K32+'[1]CUAD8-8'!Q32</f>
        <v>37</v>
      </c>
      <c r="J31" s="42">
        <f t="shared" si="0"/>
        <v>193</v>
      </c>
    </row>
    <row r="32" spans="1:10" x14ac:dyDescent="0.35">
      <c r="A32" s="16" t="s">
        <v>37</v>
      </c>
      <c r="B32" s="38">
        <v>7798</v>
      </c>
      <c r="C32" s="53">
        <v>7826</v>
      </c>
      <c r="D32" s="42">
        <v>15624</v>
      </c>
      <c r="E32" s="53">
        <v>2177</v>
      </c>
      <c r="F32" s="39">
        <v>1714</v>
      </c>
      <c r="G32" s="109">
        <v>3891</v>
      </c>
      <c r="H32" s="53">
        <f>'[1]CUAD8-8'!J33+'[1]CUAD8-8'!P33</f>
        <v>486</v>
      </c>
      <c r="I32" s="39">
        <f>'[1]CUAD8-8'!K33+'[1]CUAD8-8'!Q33</f>
        <v>243</v>
      </c>
      <c r="J32" s="42">
        <f t="shared" si="0"/>
        <v>729</v>
      </c>
    </row>
    <row r="33" spans="1:12" x14ac:dyDescent="0.35">
      <c r="A33" s="16" t="s">
        <v>38</v>
      </c>
      <c r="B33" s="38">
        <v>35609</v>
      </c>
      <c r="C33" s="53">
        <v>36088</v>
      </c>
      <c r="D33" s="42">
        <v>71697</v>
      </c>
      <c r="E33" s="53">
        <v>11873</v>
      </c>
      <c r="F33" s="39">
        <v>8884</v>
      </c>
      <c r="G33" s="109">
        <v>20757</v>
      </c>
      <c r="H33" s="53">
        <f>'[1]CUAD8-8'!J34+'[1]CUAD8-8'!P34</f>
        <v>1219</v>
      </c>
      <c r="I33" s="39">
        <f>'[1]CUAD8-8'!K34+'[1]CUAD8-8'!Q34</f>
        <v>425</v>
      </c>
      <c r="J33" s="42">
        <f t="shared" si="0"/>
        <v>1644</v>
      </c>
    </row>
    <row r="34" spans="1:12" x14ac:dyDescent="0.35">
      <c r="A34" s="16" t="s">
        <v>33</v>
      </c>
      <c r="B34" s="38">
        <v>23029</v>
      </c>
      <c r="C34" s="53">
        <v>22061</v>
      </c>
      <c r="D34" s="42">
        <v>45090</v>
      </c>
      <c r="E34" s="53">
        <v>11097</v>
      </c>
      <c r="F34" s="39">
        <v>7357</v>
      </c>
      <c r="G34" s="109">
        <v>18454</v>
      </c>
      <c r="H34" s="53">
        <f>'[1]CUAD8-8'!J35+'[1]CUAD8-8'!P35</f>
        <v>2966</v>
      </c>
      <c r="I34" s="39">
        <f>'[1]CUAD8-8'!K35+'[1]CUAD8-8'!Q35</f>
        <v>1876</v>
      </c>
      <c r="J34" s="42">
        <f t="shared" si="0"/>
        <v>4842</v>
      </c>
    </row>
    <row r="35" spans="1:12" x14ac:dyDescent="0.35">
      <c r="A35" s="16" t="s">
        <v>32</v>
      </c>
      <c r="B35" s="38">
        <v>18927</v>
      </c>
      <c r="C35" s="53">
        <v>18609</v>
      </c>
      <c r="D35" s="42">
        <v>37536</v>
      </c>
      <c r="E35" s="53">
        <v>6451</v>
      </c>
      <c r="F35" s="39">
        <v>4202</v>
      </c>
      <c r="G35" s="109">
        <v>10653</v>
      </c>
      <c r="H35" s="53">
        <f>'[1]CUAD8-8'!J36+'[1]CUAD8-8'!P36</f>
        <v>2580</v>
      </c>
      <c r="I35" s="39">
        <f>'[1]CUAD8-8'!K36+'[1]CUAD8-8'!Q36</f>
        <v>1070</v>
      </c>
      <c r="J35" s="42">
        <f t="shared" si="0"/>
        <v>3650</v>
      </c>
    </row>
    <row r="36" spans="1:12" x14ac:dyDescent="0.35">
      <c r="A36" s="16" t="s">
        <v>35</v>
      </c>
      <c r="B36" s="38">
        <v>112088</v>
      </c>
      <c r="C36" s="53">
        <v>113128</v>
      </c>
      <c r="D36" s="42">
        <v>225216</v>
      </c>
      <c r="E36" s="53">
        <v>41072</v>
      </c>
      <c r="F36" s="39">
        <v>26670</v>
      </c>
      <c r="G36" s="109">
        <v>67742</v>
      </c>
      <c r="H36" s="53">
        <f>'[1]CUAD8-8'!J37+'[1]CUAD8-8'!P37</f>
        <v>7175</v>
      </c>
      <c r="I36" s="39">
        <f>'[1]CUAD8-8'!K37+'[1]CUAD8-8'!Q37</f>
        <v>3381</v>
      </c>
      <c r="J36" s="42">
        <f t="shared" si="0"/>
        <v>10556</v>
      </c>
    </row>
    <row r="37" spans="1:12" x14ac:dyDescent="0.35">
      <c r="A37" s="16" t="s">
        <v>36</v>
      </c>
      <c r="B37" s="38">
        <v>40585</v>
      </c>
      <c r="C37" s="53">
        <v>40660</v>
      </c>
      <c r="D37" s="42">
        <v>81245</v>
      </c>
      <c r="E37" s="53">
        <v>22971</v>
      </c>
      <c r="F37" s="39">
        <v>11113</v>
      </c>
      <c r="G37" s="109">
        <v>34085</v>
      </c>
      <c r="H37" s="53">
        <f>'[1]CUAD8-8'!J38+'[1]CUAD8-8'!P38</f>
        <v>1587</v>
      </c>
      <c r="I37" s="39">
        <f>'[1]CUAD8-8'!K38+'[1]CUAD8-8'!Q38</f>
        <v>462</v>
      </c>
      <c r="J37" s="42">
        <f t="shared" si="0"/>
        <v>2049</v>
      </c>
    </row>
    <row r="38" spans="1:12" x14ac:dyDescent="0.35">
      <c r="A38" s="16" t="s">
        <v>40</v>
      </c>
      <c r="B38" s="38">
        <v>86673</v>
      </c>
      <c r="C38" s="53">
        <v>88554</v>
      </c>
      <c r="D38" s="42">
        <v>175227</v>
      </c>
      <c r="E38" s="53">
        <v>30353</v>
      </c>
      <c r="F38" s="39">
        <v>23507</v>
      </c>
      <c r="G38" s="109">
        <v>53860</v>
      </c>
      <c r="H38" s="53">
        <f>'[1]CUAD8-8'!J39+'[1]CUAD8-8'!P39</f>
        <v>3991</v>
      </c>
      <c r="I38" s="39">
        <f>'[1]CUAD8-8'!K39+'[1]CUAD8-8'!Q39</f>
        <v>1703</v>
      </c>
      <c r="J38" s="42">
        <f t="shared" si="0"/>
        <v>5694</v>
      </c>
    </row>
    <row r="39" spans="1:12" x14ac:dyDescent="0.35">
      <c r="A39" s="16" t="s">
        <v>39</v>
      </c>
      <c r="B39" s="38">
        <v>43706</v>
      </c>
      <c r="C39" s="53">
        <v>43887</v>
      </c>
      <c r="D39" s="42">
        <v>87593</v>
      </c>
      <c r="E39" s="53">
        <v>18716</v>
      </c>
      <c r="F39" s="39">
        <v>12530</v>
      </c>
      <c r="G39" s="109">
        <v>31246</v>
      </c>
      <c r="H39" s="53">
        <f>'[1]CUAD8-8'!J40+'[1]CUAD8-8'!P40</f>
        <v>1128</v>
      </c>
      <c r="I39" s="39">
        <f>'[1]CUAD8-8'!K40+'[1]CUAD8-8'!Q40</f>
        <v>604</v>
      </c>
      <c r="J39" s="42">
        <f t="shared" si="0"/>
        <v>1732</v>
      </c>
    </row>
    <row r="40" spans="1:12" x14ac:dyDescent="0.35">
      <c r="A40" s="16" t="s">
        <v>29</v>
      </c>
      <c r="B40" s="38">
        <v>114121</v>
      </c>
      <c r="C40" s="53">
        <v>119421</v>
      </c>
      <c r="D40" s="42">
        <v>233542</v>
      </c>
      <c r="E40" s="53">
        <v>48970</v>
      </c>
      <c r="F40" s="39">
        <v>39862</v>
      </c>
      <c r="G40" s="109">
        <v>88832</v>
      </c>
      <c r="H40" s="53">
        <f>'[1]CUAD8-8'!J41+'[1]CUAD8-8'!P41</f>
        <v>2969</v>
      </c>
      <c r="I40" s="39">
        <f>'[1]CUAD8-8'!K41+'[1]CUAD8-8'!Q41</f>
        <v>1663</v>
      </c>
      <c r="J40" s="42">
        <f t="shared" si="0"/>
        <v>4632</v>
      </c>
    </row>
    <row r="41" spans="1:12" x14ac:dyDescent="0.35">
      <c r="A41" s="16" t="s">
        <v>30</v>
      </c>
      <c r="B41" s="38">
        <v>177951</v>
      </c>
      <c r="C41" s="53">
        <v>183874</v>
      </c>
      <c r="D41" s="42">
        <v>361825</v>
      </c>
      <c r="E41" s="53">
        <v>87206</v>
      </c>
      <c r="F41" s="39">
        <v>62354</v>
      </c>
      <c r="G41" s="109">
        <v>149560</v>
      </c>
      <c r="H41" s="53">
        <f>'[1]CUAD8-8'!J42+'[1]CUAD8-8'!P42</f>
        <v>4566</v>
      </c>
      <c r="I41" s="39">
        <f>'[1]CUAD8-8'!K42+'[1]CUAD8-8'!Q42</f>
        <v>2110</v>
      </c>
      <c r="J41" s="42">
        <f t="shared" si="0"/>
        <v>6676</v>
      </c>
    </row>
    <row r="42" spans="1:12" x14ac:dyDescent="0.35">
      <c r="A42" s="16" t="s">
        <v>31</v>
      </c>
      <c r="B42" s="38">
        <v>90466</v>
      </c>
      <c r="C42" s="53">
        <v>92460</v>
      </c>
      <c r="D42" s="42">
        <v>182926</v>
      </c>
      <c r="E42" s="53">
        <v>40582</v>
      </c>
      <c r="F42" s="39">
        <v>31461</v>
      </c>
      <c r="G42" s="109">
        <v>72043</v>
      </c>
      <c r="H42" s="53">
        <f>'[1]CUAD8-8'!J43+'[1]CUAD8-8'!P43</f>
        <v>2724</v>
      </c>
      <c r="I42" s="39">
        <f>'[1]CUAD8-8'!K43+'[1]CUAD8-8'!Q43</f>
        <v>1488</v>
      </c>
      <c r="J42" s="42">
        <f t="shared" si="0"/>
        <v>4212</v>
      </c>
    </row>
    <row r="43" spans="1:12" x14ac:dyDescent="0.35">
      <c r="A43" s="16" t="s">
        <v>26</v>
      </c>
      <c r="B43" s="38">
        <v>8731</v>
      </c>
      <c r="C43" s="53">
        <v>7873</v>
      </c>
      <c r="D43" s="42">
        <v>16604</v>
      </c>
      <c r="E43" s="53">
        <v>2700</v>
      </c>
      <c r="F43" s="39">
        <v>1747</v>
      </c>
      <c r="G43" s="109">
        <v>4447</v>
      </c>
      <c r="H43" s="53">
        <f>'[1]CUAD8-8'!J44+'[1]CUAD8-8'!P44</f>
        <v>706</v>
      </c>
      <c r="I43" s="39">
        <f>'[1]CUAD8-8'!K44+'[1]CUAD8-8'!Q44</f>
        <v>271</v>
      </c>
      <c r="J43" s="42">
        <f t="shared" si="0"/>
        <v>977</v>
      </c>
    </row>
    <row r="44" spans="1:12" x14ac:dyDescent="0.35">
      <c r="A44" s="16" t="s">
        <v>54</v>
      </c>
      <c r="B44" s="44">
        <v>376169</v>
      </c>
      <c r="C44" s="53">
        <v>416323</v>
      </c>
      <c r="D44" s="42">
        <v>792492</v>
      </c>
      <c r="E44" s="53">
        <v>191844</v>
      </c>
      <c r="F44" s="39">
        <v>222726</v>
      </c>
      <c r="G44" s="109">
        <v>414570</v>
      </c>
      <c r="H44" s="53">
        <f>'[1]CUAD8-8'!J45+'[1]CUAD8-8'!P45</f>
        <v>4889</v>
      </c>
      <c r="I44" s="39">
        <f>'[1]CUAD8-8'!K45+'[1]CUAD8-8'!Q45</f>
        <v>1759</v>
      </c>
      <c r="J44" s="42">
        <f t="shared" si="0"/>
        <v>6648</v>
      </c>
    </row>
    <row r="45" spans="1:12" s="51" customFormat="1" ht="15.75" customHeight="1" x14ac:dyDescent="0.3">
      <c r="A45" s="46" t="s">
        <v>122</v>
      </c>
      <c r="B45" s="54">
        <v>1275506</v>
      </c>
      <c r="C45" s="65">
        <v>1330251</v>
      </c>
      <c r="D45" s="55">
        <v>2605757</v>
      </c>
      <c r="E45" s="65">
        <v>577313</v>
      </c>
      <c r="F45" s="113">
        <v>497383</v>
      </c>
      <c r="G45" s="110">
        <v>1074696</v>
      </c>
      <c r="H45" s="65">
        <f>'[1]CUAD8-8'!J46+'[1]CUAD8-8'!P46</f>
        <v>43538</v>
      </c>
      <c r="I45" s="113">
        <f>'[1]CUAD8-8'!K46+'[1]CUAD8-8'!Q46</f>
        <v>19204</v>
      </c>
      <c r="J45" s="49">
        <f t="shared" si="0"/>
        <v>62742</v>
      </c>
      <c r="L45" s="85"/>
    </row>
    <row r="46" spans="1:12" ht="6" customHeight="1" x14ac:dyDescent="0.35">
      <c r="A46" s="16"/>
      <c r="B46" s="44"/>
      <c r="C46" s="53"/>
      <c r="D46" s="42"/>
      <c r="E46" s="53"/>
      <c r="F46" s="39"/>
      <c r="G46" s="109"/>
      <c r="H46" s="53"/>
      <c r="I46" s="39"/>
      <c r="J46" s="42"/>
      <c r="L46" s="61"/>
    </row>
    <row r="47" spans="1:12" s="51" customFormat="1" ht="18.75" customHeight="1" thickBot="1" x14ac:dyDescent="0.3">
      <c r="A47" s="56" t="s">
        <v>0</v>
      </c>
      <c r="B47" s="57">
        <v>2509961</v>
      </c>
      <c r="C47" s="66">
        <v>2588006</v>
      </c>
      <c r="D47" s="60">
        <v>5097967</v>
      </c>
      <c r="E47" s="66">
        <v>1088635</v>
      </c>
      <c r="F47" s="114">
        <v>933421</v>
      </c>
      <c r="G47" s="111">
        <v>2022056</v>
      </c>
      <c r="H47" s="66">
        <f>'[1]CUAD8-8'!J48+'[1]CUAD8-8'!P48</f>
        <v>75888</v>
      </c>
      <c r="I47" s="114">
        <f>'[1]CUAD8-8'!K48+'[1]CUAD8-8'!Q48</f>
        <v>34045</v>
      </c>
      <c r="J47" s="60">
        <f t="shared" si="0"/>
        <v>109933</v>
      </c>
      <c r="L47" s="115"/>
    </row>
    <row r="48" spans="1:12" ht="14.25" customHeight="1" x14ac:dyDescent="0.3">
      <c r="A48" s="352" t="s">
        <v>150</v>
      </c>
      <c r="B48" s="352"/>
      <c r="C48" s="352"/>
      <c r="D48" s="352"/>
      <c r="E48" s="352"/>
      <c r="F48" s="353"/>
      <c r="G48" s="353"/>
      <c r="H48" s="352"/>
      <c r="I48" s="352"/>
      <c r="J48" s="352"/>
      <c r="L48" s="61"/>
    </row>
    <row r="49" spans="1:10" s="3" customFormat="1" ht="13.9" customHeight="1" x14ac:dyDescent="0.3">
      <c r="A49" s="345" t="s">
        <v>151</v>
      </c>
      <c r="B49" s="345"/>
      <c r="C49" s="345"/>
      <c r="D49" s="345"/>
      <c r="E49" s="345"/>
      <c r="F49" s="345"/>
      <c r="G49" s="345"/>
      <c r="H49" s="345"/>
      <c r="I49" s="345"/>
      <c r="J49" s="345"/>
    </row>
  </sheetData>
  <mergeCells count="7">
    <mergeCell ref="A49:J49"/>
    <mergeCell ref="A3:J3"/>
    <mergeCell ref="H5:J5"/>
    <mergeCell ref="A5:A6"/>
    <mergeCell ref="B5:D5"/>
    <mergeCell ref="E5:G5"/>
    <mergeCell ref="A48:J48"/>
  </mergeCells>
  <phoneticPr fontId="11" type="noConversion"/>
  <printOptions horizontalCentered="1"/>
  <pageMargins left="0.31496062992125984" right="0.27559055118110237" top="0.78740157480314965" bottom="0.19685039370078741" header="0.47244094488188981" footer="0.51181102362204722"/>
  <pageSetup paperSize="9" scale="78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53"/>
  <sheetViews>
    <sheetView showGridLines="0" defaultGridColor="0" view="pageBreakPreview" colorId="18" zoomScale="90" zoomScaleNormal="75" zoomScaleSheetLayoutView="90" workbookViewId="0"/>
  </sheetViews>
  <sheetFormatPr baseColWidth="10" defaultColWidth="11.453125" defaultRowHeight="15.5" x14ac:dyDescent="0.35"/>
  <cols>
    <col min="1" max="1" width="32.26953125" style="9" customWidth="1"/>
    <col min="2" max="2" width="12.453125" style="17" customWidth="1"/>
    <col min="3" max="3" width="11.26953125" style="17" customWidth="1"/>
    <col min="4" max="4" width="12.453125" style="17" customWidth="1"/>
    <col min="5" max="5" width="13" style="17" customWidth="1"/>
    <col min="6" max="6" width="12.453125" style="17" customWidth="1"/>
    <col min="7" max="7" width="11.26953125" style="17" customWidth="1"/>
    <col min="8" max="9" width="11.26953125" style="96" customWidth="1"/>
    <col min="10" max="10" width="12.453125" style="17" customWidth="1"/>
    <col min="11" max="11" width="11.26953125" style="61" customWidth="1"/>
    <col min="12" max="12" width="12.453125" style="17" customWidth="1"/>
    <col min="13" max="13" width="11.26953125" style="17" customWidth="1"/>
    <col min="14" max="14" width="12.453125" style="96" customWidth="1"/>
    <col min="15" max="15" width="11.26953125" style="96" customWidth="1"/>
    <col min="16" max="16" width="12.453125" style="17" customWidth="1"/>
    <col min="17" max="17" width="11.26953125" style="17" customWidth="1"/>
    <col min="18" max="16384" width="11.453125" style="17"/>
  </cols>
  <sheetData>
    <row r="1" spans="1:18" s="3" customFormat="1" x14ac:dyDescent="0.35">
      <c r="A1" s="34" t="s">
        <v>69</v>
      </c>
      <c r="G1" s="35"/>
      <c r="H1" s="102"/>
      <c r="I1" s="102"/>
      <c r="K1" s="62"/>
      <c r="N1" s="95"/>
      <c r="O1" s="95"/>
    </row>
    <row r="2" spans="1:18" ht="7" customHeight="1" x14ac:dyDescent="0.35"/>
    <row r="3" spans="1:18" ht="16" customHeight="1" x14ac:dyDescent="0.3">
      <c r="A3" s="346" t="s">
        <v>139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</row>
    <row r="4" spans="1:18" ht="10" customHeight="1" thickBot="1" x14ac:dyDescent="0.35">
      <c r="A4" s="36"/>
      <c r="B4" s="36"/>
      <c r="C4" s="36"/>
      <c r="D4" s="36"/>
      <c r="E4" s="67"/>
      <c r="F4" s="67"/>
      <c r="G4" s="67"/>
      <c r="H4" s="103"/>
      <c r="I4" s="103"/>
      <c r="J4" s="63"/>
      <c r="K4" s="72"/>
      <c r="L4" s="3"/>
      <c r="M4" s="3"/>
      <c r="N4" s="95"/>
    </row>
    <row r="5" spans="1:18" ht="18.75" customHeight="1" thickBot="1" x14ac:dyDescent="0.35">
      <c r="A5" s="350" t="s">
        <v>119</v>
      </c>
      <c r="B5" s="354" t="s">
        <v>134</v>
      </c>
      <c r="C5" s="355"/>
      <c r="D5" s="355"/>
      <c r="E5" s="355"/>
      <c r="F5" s="355"/>
      <c r="G5" s="355"/>
      <c r="H5" s="355"/>
      <c r="I5" s="355"/>
      <c r="J5" s="355"/>
      <c r="K5" s="356"/>
      <c r="L5" s="354" t="s">
        <v>135</v>
      </c>
      <c r="M5" s="355"/>
      <c r="N5" s="355"/>
      <c r="O5" s="355"/>
      <c r="P5" s="355"/>
      <c r="Q5" s="356"/>
    </row>
    <row r="6" spans="1:18" ht="43.5" customHeight="1" x14ac:dyDescent="0.3">
      <c r="A6" s="359"/>
      <c r="B6" s="347" t="s">
        <v>153</v>
      </c>
      <c r="C6" s="357"/>
      <c r="D6" s="358" t="s">
        <v>152</v>
      </c>
      <c r="E6" s="357"/>
      <c r="F6" s="358" t="s">
        <v>129</v>
      </c>
      <c r="G6" s="357"/>
      <c r="H6" s="358" t="s">
        <v>124</v>
      </c>
      <c r="I6" s="357"/>
      <c r="J6" s="358" t="s">
        <v>136</v>
      </c>
      <c r="K6" s="349"/>
      <c r="L6" s="348" t="s">
        <v>131</v>
      </c>
      <c r="M6" s="357"/>
      <c r="N6" s="358" t="s">
        <v>129</v>
      </c>
      <c r="O6" s="357"/>
      <c r="P6" s="348" t="s">
        <v>130</v>
      </c>
      <c r="Q6" s="349"/>
    </row>
    <row r="7" spans="1:18" ht="18" customHeight="1" thickBot="1" x14ac:dyDescent="0.35">
      <c r="A7" s="351"/>
      <c r="B7" s="68" t="s">
        <v>55</v>
      </c>
      <c r="C7" s="69" t="s">
        <v>56</v>
      </c>
      <c r="D7" s="70" t="s">
        <v>55</v>
      </c>
      <c r="E7" s="69" t="s">
        <v>56</v>
      </c>
      <c r="F7" s="70" t="s">
        <v>55</v>
      </c>
      <c r="G7" s="69" t="s">
        <v>56</v>
      </c>
      <c r="H7" s="70" t="s">
        <v>55</v>
      </c>
      <c r="I7" s="69" t="s">
        <v>56</v>
      </c>
      <c r="J7" s="70" t="s">
        <v>55</v>
      </c>
      <c r="K7" s="77" t="s">
        <v>56</v>
      </c>
      <c r="L7" s="71" t="s">
        <v>55</v>
      </c>
      <c r="M7" s="70" t="s">
        <v>56</v>
      </c>
      <c r="N7" s="71" t="s">
        <v>55</v>
      </c>
      <c r="O7" s="70" t="s">
        <v>56</v>
      </c>
      <c r="P7" s="71" t="s">
        <v>55</v>
      </c>
      <c r="Q7" s="79" t="s">
        <v>56</v>
      </c>
    </row>
    <row r="8" spans="1:18" x14ac:dyDescent="0.35">
      <c r="A8" s="37" t="s">
        <v>45</v>
      </c>
      <c r="B8" s="38">
        <v>261</v>
      </c>
      <c r="C8" s="74">
        <v>66</v>
      </c>
      <c r="D8" s="53">
        <v>3896</v>
      </c>
      <c r="E8" s="39">
        <v>1605</v>
      </c>
      <c r="F8" s="39">
        <v>899</v>
      </c>
      <c r="G8" s="53">
        <v>405</v>
      </c>
      <c r="H8" s="74">
        <v>87</v>
      </c>
      <c r="I8" s="74">
        <v>11</v>
      </c>
      <c r="J8" s="39">
        <v>5143</v>
      </c>
      <c r="K8" s="108">
        <v>2087</v>
      </c>
      <c r="L8" s="87">
        <v>860</v>
      </c>
      <c r="M8" s="74">
        <v>788</v>
      </c>
      <c r="N8" s="74">
        <v>134</v>
      </c>
      <c r="O8" s="43">
        <v>73</v>
      </c>
      <c r="P8" s="53">
        <v>994</v>
      </c>
      <c r="Q8" s="86">
        <v>861</v>
      </c>
    </row>
    <row r="9" spans="1:18" x14ac:dyDescent="0.35">
      <c r="A9" s="16" t="s">
        <v>46</v>
      </c>
      <c r="B9" s="38">
        <v>36</v>
      </c>
      <c r="C9" s="74">
        <v>14</v>
      </c>
      <c r="D9" s="74">
        <v>1390</v>
      </c>
      <c r="E9" s="39">
        <v>485</v>
      </c>
      <c r="F9" s="39">
        <v>340</v>
      </c>
      <c r="G9" s="39">
        <v>140</v>
      </c>
      <c r="H9" s="74">
        <v>236</v>
      </c>
      <c r="I9" s="74" t="s">
        <v>43</v>
      </c>
      <c r="J9" s="74">
        <v>2002</v>
      </c>
      <c r="K9" s="109">
        <v>640</v>
      </c>
      <c r="L9" s="38">
        <v>523</v>
      </c>
      <c r="M9" s="74">
        <v>331</v>
      </c>
      <c r="N9" s="74">
        <v>84</v>
      </c>
      <c r="O9" s="43">
        <v>47</v>
      </c>
      <c r="P9" s="53">
        <v>607</v>
      </c>
      <c r="Q9" s="41">
        <v>379</v>
      </c>
    </row>
    <row r="10" spans="1:18" x14ac:dyDescent="0.35">
      <c r="A10" s="16" t="s">
        <v>41</v>
      </c>
      <c r="B10" s="40" t="s">
        <v>43</v>
      </c>
      <c r="C10" s="80" t="s">
        <v>43</v>
      </c>
      <c r="D10" s="39">
        <v>43</v>
      </c>
      <c r="E10" s="43">
        <v>27</v>
      </c>
      <c r="F10" s="39">
        <v>96</v>
      </c>
      <c r="G10" s="43">
        <v>31</v>
      </c>
      <c r="H10" s="74" t="s">
        <v>43</v>
      </c>
      <c r="I10" s="74" t="s">
        <v>43</v>
      </c>
      <c r="J10" s="53">
        <v>142</v>
      </c>
      <c r="K10" s="109">
        <v>60</v>
      </c>
      <c r="L10" s="40">
        <v>101</v>
      </c>
      <c r="M10" s="53">
        <v>68</v>
      </c>
      <c r="N10" s="74">
        <v>20</v>
      </c>
      <c r="O10" s="43">
        <v>8</v>
      </c>
      <c r="P10" s="74">
        <v>121</v>
      </c>
      <c r="Q10" s="42">
        <v>76</v>
      </c>
    </row>
    <row r="11" spans="1:18" x14ac:dyDescent="0.35">
      <c r="A11" s="16" t="s">
        <v>47</v>
      </c>
      <c r="B11" s="74">
        <v>24</v>
      </c>
      <c r="C11" s="74">
        <v>25</v>
      </c>
      <c r="D11" s="53">
        <v>1257</v>
      </c>
      <c r="E11" s="53">
        <v>1303</v>
      </c>
      <c r="F11" s="39">
        <v>390</v>
      </c>
      <c r="G11" s="53">
        <v>170</v>
      </c>
      <c r="H11" s="74" t="s">
        <v>43</v>
      </c>
      <c r="I11" s="74" t="s">
        <v>43</v>
      </c>
      <c r="J11" s="53">
        <v>1673</v>
      </c>
      <c r="K11" s="109">
        <v>1498</v>
      </c>
      <c r="L11" s="53">
        <v>1046</v>
      </c>
      <c r="M11" s="53">
        <v>943</v>
      </c>
      <c r="N11" s="80">
        <v>122</v>
      </c>
      <c r="O11" s="43">
        <v>53</v>
      </c>
      <c r="P11" s="74">
        <v>1168</v>
      </c>
      <c r="Q11" s="42">
        <v>995</v>
      </c>
      <c r="R11" s="9"/>
    </row>
    <row r="12" spans="1:18" x14ac:dyDescent="0.35">
      <c r="A12" s="16" t="s">
        <v>18</v>
      </c>
      <c r="B12" s="74">
        <v>55</v>
      </c>
      <c r="C12" s="74">
        <v>7</v>
      </c>
      <c r="D12" s="53">
        <v>341</v>
      </c>
      <c r="E12" s="39">
        <v>75</v>
      </c>
      <c r="F12" s="39">
        <v>243</v>
      </c>
      <c r="G12" s="74">
        <v>70</v>
      </c>
      <c r="H12" s="74">
        <v>171</v>
      </c>
      <c r="I12" s="74" t="s">
        <v>43</v>
      </c>
      <c r="J12" s="74">
        <v>810</v>
      </c>
      <c r="K12" s="109">
        <v>154</v>
      </c>
      <c r="L12" s="53">
        <v>173</v>
      </c>
      <c r="M12" s="53">
        <v>141</v>
      </c>
      <c r="N12" s="74">
        <v>65</v>
      </c>
      <c r="O12" s="43">
        <v>49</v>
      </c>
      <c r="P12" s="53">
        <v>238</v>
      </c>
      <c r="Q12" s="41">
        <v>191</v>
      </c>
    </row>
    <row r="13" spans="1:18" x14ac:dyDescent="0.35">
      <c r="A13" s="16" t="s">
        <v>19</v>
      </c>
      <c r="B13" s="74">
        <v>27</v>
      </c>
      <c r="C13" s="74">
        <v>7</v>
      </c>
      <c r="D13" s="53">
        <v>247</v>
      </c>
      <c r="E13" s="74">
        <v>70</v>
      </c>
      <c r="F13" s="39">
        <v>265</v>
      </c>
      <c r="G13" s="39">
        <v>141</v>
      </c>
      <c r="H13" s="43">
        <v>222</v>
      </c>
      <c r="I13" s="74">
        <v>6</v>
      </c>
      <c r="J13" s="74">
        <v>761</v>
      </c>
      <c r="K13" s="109">
        <v>223</v>
      </c>
      <c r="L13" s="40">
        <v>291</v>
      </c>
      <c r="M13" s="53">
        <v>266</v>
      </c>
      <c r="N13" s="74">
        <v>39</v>
      </c>
      <c r="O13" s="43">
        <v>29</v>
      </c>
      <c r="P13" s="53">
        <v>331</v>
      </c>
      <c r="Q13" s="76">
        <v>295</v>
      </c>
    </row>
    <row r="14" spans="1:18" x14ac:dyDescent="0.35">
      <c r="A14" s="16" t="s">
        <v>20</v>
      </c>
      <c r="B14" s="38">
        <v>346</v>
      </c>
      <c r="C14" s="53">
        <v>82</v>
      </c>
      <c r="D14" s="74">
        <v>631</v>
      </c>
      <c r="E14" s="39">
        <v>498</v>
      </c>
      <c r="F14" s="39">
        <v>153</v>
      </c>
      <c r="G14" s="39">
        <v>58</v>
      </c>
      <c r="H14" s="43">
        <v>38</v>
      </c>
      <c r="I14" s="74" t="s">
        <v>43</v>
      </c>
      <c r="J14" s="53">
        <v>1168</v>
      </c>
      <c r="K14" s="109">
        <v>639</v>
      </c>
      <c r="L14" s="40">
        <v>1469</v>
      </c>
      <c r="M14" s="53">
        <v>1327</v>
      </c>
      <c r="N14" s="74">
        <v>104</v>
      </c>
      <c r="O14" s="43">
        <v>56</v>
      </c>
      <c r="P14" s="53">
        <v>1573</v>
      </c>
      <c r="Q14" s="76">
        <v>1383</v>
      </c>
    </row>
    <row r="15" spans="1:18" x14ac:dyDescent="0.35">
      <c r="A15" s="16" t="s">
        <v>17</v>
      </c>
      <c r="B15" s="74">
        <v>53</v>
      </c>
      <c r="C15" s="75" t="s">
        <v>43</v>
      </c>
      <c r="D15" s="74">
        <v>108</v>
      </c>
      <c r="E15" s="39">
        <v>29</v>
      </c>
      <c r="F15" s="39">
        <v>83</v>
      </c>
      <c r="G15" s="74">
        <v>18</v>
      </c>
      <c r="H15" s="43" t="s">
        <v>43</v>
      </c>
      <c r="I15" s="74" t="s">
        <v>43</v>
      </c>
      <c r="J15" s="251">
        <v>244</v>
      </c>
      <c r="K15" s="41">
        <v>49</v>
      </c>
      <c r="L15" s="53">
        <v>411</v>
      </c>
      <c r="M15" s="53">
        <v>372</v>
      </c>
      <c r="N15" s="74">
        <v>50</v>
      </c>
      <c r="O15" s="43">
        <v>23</v>
      </c>
      <c r="P15" s="53">
        <v>461</v>
      </c>
      <c r="Q15" s="42">
        <v>394</v>
      </c>
    </row>
    <row r="16" spans="1:18" x14ac:dyDescent="0.35">
      <c r="A16" s="16" t="s">
        <v>44</v>
      </c>
      <c r="B16" s="53">
        <v>34</v>
      </c>
      <c r="C16" s="81">
        <v>12</v>
      </c>
      <c r="D16" s="52">
        <v>346</v>
      </c>
      <c r="E16" s="45">
        <v>335</v>
      </c>
      <c r="F16" s="45">
        <v>112</v>
      </c>
      <c r="G16" s="74">
        <v>26</v>
      </c>
      <c r="H16" s="43" t="s">
        <v>43</v>
      </c>
      <c r="I16" s="74" t="s">
        <v>43</v>
      </c>
      <c r="J16" s="53">
        <v>492</v>
      </c>
      <c r="K16" s="109">
        <v>373</v>
      </c>
      <c r="L16" s="53">
        <v>204</v>
      </c>
      <c r="M16" s="53">
        <v>186</v>
      </c>
      <c r="N16" s="74">
        <v>29</v>
      </c>
      <c r="O16" s="74">
        <v>10</v>
      </c>
      <c r="P16" s="53">
        <v>234</v>
      </c>
      <c r="Q16" s="42">
        <v>196</v>
      </c>
    </row>
    <row r="17" spans="1:17" s="51" customFormat="1" ht="15.75" customHeight="1" x14ac:dyDescent="0.3">
      <c r="A17" s="46" t="s">
        <v>120</v>
      </c>
      <c r="B17" s="47">
        <v>839</v>
      </c>
      <c r="C17" s="50">
        <v>217</v>
      </c>
      <c r="D17" s="50">
        <v>11169</v>
      </c>
      <c r="E17" s="48">
        <v>5076</v>
      </c>
      <c r="F17" s="48">
        <v>2627</v>
      </c>
      <c r="G17" s="64">
        <v>1091</v>
      </c>
      <c r="H17" s="252">
        <v>772</v>
      </c>
      <c r="I17" s="99">
        <v>23</v>
      </c>
      <c r="J17" s="64">
        <v>15407</v>
      </c>
      <c r="K17" s="110">
        <v>6406</v>
      </c>
      <c r="L17" s="88">
        <v>5077</v>
      </c>
      <c r="M17" s="78">
        <v>4422</v>
      </c>
      <c r="N17" s="97">
        <v>663</v>
      </c>
      <c r="O17" s="253">
        <v>351</v>
      </c>
      <c r="P17" s="64">
        <v>5741</v>
      </c>
      <c r="Q17" s="110">
        <v>4772</v>
      </c>
    </row>
    <row r="18" spans="1:17" ht="6" customHeight="1" x14ac:dyDescent="0.35">
      <c r="A18" s="16"/>
      <c r="B18" s="44"/>
      <c r="C18" s="52"/>
      <c r="D18" s="251"/>
      <c r="E18" s="75"/>
      <c r="F18" s="45"/>
      <c r="G18" s="53"/>
      <c r="H18" s="43"/>
      <c r="I18" s="74"/>
      <c r="J18" s="53"/>
      <c r="K18" s="109"/>
      <c r="L18" s="38"/>
      <c r="M18" s="74"/>
      <c r="N18" s="81"/>
      <c r="O18" s="98"/>
      <c r="P18" s="53"/>
      <c r="Q18" s="109"/>
    </row>
    <row r="19" spans="1:17" x14ac:dyDescent="0.35">
      <c r="A19" s="16" t="s">
        <v>48</v>
      </c>
      <c r="B19" s="254">
        <v>74</v>
      </c>
      <c r="C19" s="75">
        <v>28</v>
      </c>
      <c r="D19" s="75">
        <v>11</v>
      </c>
      <c r="E19" s="98" t="s">
        <v>43</v>
      </c>
      <c r="F19" s="98">
        <v>46</v>
      </c>
      <c r="G19" s="74">
        <v>13</v>
      </c>
      <c r="H19" s="74" t="s">
        <v>43</v>
      </c>
      <c r="I19" s="74" t="s">
        <v>43</v>
      </c>
      <c r="J19" s="74">
        <v>131</v>
      </c>
      <c r="K19" s="41">
        <v>42</v>
      </c>
      <c r="L19" s="74">
        <v>55</v>
      </c>
      <c r="M19" s="74">
        <v>34</v>
      </c>
      <c r="N19" s="74">
        <v>5</v>
      </c>
      <c r="O19" s="74" t="s">
        <v>43</v>
      </c>
      <c r="P19" s="43">
        <v>60</v>
      </c>
      <c r="Q19" s="41">
        <v>38</v>
      </c>
    </row>
    <row r="20" spans="1:17" x14ac:dyDescent="0.35">
      <c r="A20" s="16" t="s">
        <v>23</v>
      </c>
      <c r="B20" s="40">
        <v>97</v>
      </c>
      <c r="C20" s="81">
        <v>35</v>
      </c>
      <c r="D20" s="74">
        <v>203</v>
      </c>
      <c r="E20" s="74">
        <v>43</v>
      </c>
      <c r="F20" s="43">
        <v>206</v>
      </c>
      <c r="G20" s="74">
        <v>99</v>
      </c>
      <c r="H20" s="74" t="s">
        <v>43</v>
      </c>
      <c r="I20" s="74" t="s">
        <v>43</v>
      </c>
      <c r="J20" s="74">
        <v>506</v>
      </c>
      <c r="K20" s="41">
        <v>176</v>
      </c>
      <c r="L20" s="74">
        <v>240</v>
      </c>
      <c r="M20" s="74">
        <v>111</v>
      </c>
      <c r="N20" s="74">
        <v>34</v>
      </c>
      <c r="O20" s="43">
        <v>17</v>
      </c>
      <c r="P20" s="74">
        <v>274</v>
      </c>
      <c r="Q20" s="41">
        <v>127</v>
      </c>
    </row>
    <row r="21" spans="1:17" x14ac:dyDescent="0.35">
      <c r="A21" s="16" t="s">
        <v>21</v>
      </c>
      <c r="B21" s="40">
        <v>108</v>
      </c>
      <c r="C21" s="75">
        <v>44</v>
      </c>
      <c r="D21" s="74">
        <v>936</v>
      </c>
      <c r="E21" s="75">
        <v>189</v>
      </c>
      <c r="F21" s="43">
        <v>590</v>
      </c>
      <c r="G21" s="43">
        <v>276</v>
      </c>
      <c r="H21" s="74">
        <v>174</v>
      </c>
      <c r="I21" s="74">
        <v>7</v>
      </c>
      <c r="J21" s="74">
        <v>1807</v>
      </c>
      <c r="K21" s="41">
        <v>516</v>
      </c>
      <c r="L21" s="40">
        <v>141</v>
      </c>
      <c r="M21" s="74">
        <v>202</v>
      </c>
      <c r="N21" s="74">
        <v>38</v>
      </c>
      <c r="O21" s="74">
        <v>21</v>
      </c>
      <c r="P21" s="74">
        <v>178</v>
      </c>
      <c r="Q21" s="41">
        <v>223</v>
      </c>
    </row>
    <row r="22" spans="1:17" x14ac:dyDescent="0.35">
      <c r="A22" s="16" t="s">
        <v>42</v>
      </c>
      <c r="B22" s="80">
        <v>85</v>
      </c>
      <c r="C22" s="75">
        <v>12</v>
      </c>
      <c r="D22" s="74" t="s">
        <v>43</v>
      </c>
      <c r="E22" s="74" t="s">
        <v>43</v>
      </c>
      <c r="F22" s="43">
        <v>141</v>
      </c>
      <c r="G22" s="43">
        <v>72</v>
      </c>
      <c r="H22" s="74" t="s">
        <v>43</v>
      </c>
      <c r="I22" s="74" t="s">
        <v>43</v>
      </c>
      <c r="J22" s="74">
        <v>229</v>
      </c>
      <c r="K22" s="41">
        <v>84</v>
      </c>
      <c r="L22" s="40">
        <v>27</v>
      </c>
      <c r="M22" s="74">
        <v>17</v>
      </c>
      <c r="N22" s="74">
        <v>5</v>
      </c>
      <c r="O22" s="43" t="s">
        <v>43</v>
      </c>
      <c r="P22" s="74">
        <v>32</v>
      </c>
      <c r="Q22" s="41">
        <v>21</v>
      </c>
    </row>
    <row r="23" spans="1:17" x14ac:dyDescent="0.35">
      <c r="A23" s="16" t="s">
        <v>25</v>
      </c>
      <c r="B23" s="40">
        <v>324</v>
      </c>
      <c r="C23" s="81">
        <v>120</v>
      </c>
      <c r="D23" s="74">
        <v>636</v>
      </c>
      <c r="E23" s="43">
        <v>148</v>
      </c>
      <c r="F23" s="43">
        <v>466</v>
      </c>
      <c r="G23" s="43">
        <v>244</v>
      </c>
      <c r="H23" s="74">
        <v>123</v>
      </c>
      <c r="I23" s="74" t="s">
        <v>43</v>
      </c>
      <c r="J23" s="74">
        <v>1549</v>
      </c>
      <c r="K23" s="76">
        <v>514</v>
      </c>
      <c r="L23" s="40">
        <v>523</v>
      </c>
      <c r="M23" s="74">
        <v>544</v>
      </c>
      <c r="N23" s="74">
        <v>70</v>
      </c>
      <c r="O23" s="74">
        <v>50</v>
      </c>
      <c r="P23" s="74">
        <v>594</v>
      </c>
      <c r="Q23" s="41">
        <v>594</v>
      </c>
    </row>
    <row r="24" spans="1:17" x14ac:dyDescent="0.35">
      <c r="A24" s="16" t="s">
        <v>24</v>
      </c>
      <c r="B24" s="40">
        <v>271</v>
      </c>
      <c r="C24" s="81">
        <v>90</v>
      </c>
      <c r="D24" s="74">
        <v>1911</v>
      </c>
      <c r="E24" s="43">
        <v>178</v>
      </c>
      <c r="F24" s="43">
        <v>253</v>
      </c>
      <c r="G24" s="74">
        <v>71</v>
      </c>
      <c r="H24" s="74">
        <v>87</v>
      </c>
      <c r="I24" s="74">
        <v>6</v>
      </c>
      <c r="J24" s="74">
        <v>2522</v>
      </c>
      <c r="K24" s="76">
        <v>344</v>
      </c>
      <c r="L24" s="74">
        <v>290</v>
      </c>
      <c r="M24" s="74">
        <v>262</v>
      </c>
      <c r="N24" s="74">
        <v>56</v>
      </c>
      <c r="O24" s="74">
        <v>40</v>
      </c>
      <c r="P24" s="74">
        <v>346</v>
      </c>
      <c r="Q24" s="41">
        <v>302</v>
      </c>
    </row>
    <row r="25" spans="1:17" x14ac:dyDescent="0.35">
      <c r="A25" s="16" t="s">
        <v>22</v>
      </c>
      <c r="B25" s="40">
        <v>31</v>
      </c>
      <c r="C25" s="81">
        <v>23</v>
      </c>
      <c r="D25" s="74">
        <v>18</v>
      </c>
      <c r="E25" s="75">
        <v>6</v>
      </c>
      <c r="F25" s="43">
        <v>77</v>
      </c>
      <c r="G25" s="43">
        <v>44</v>
      </c>
      <c r="H25" s="74" t="s">
        <v>43</v>
      </c>
      <c r="I25" s="74" t="s">
        <v>43</v>
      </c>
      <c r="J25" s="74">
        <v>125</v>
      </c>
      <c r="K25" s="76">
        <v>73</v>
      </c>
      <c r="L25" s="74">
        <v>45</v>
      </c>
      <c r="M25" s="74">
        <v>56</v>
      </c>
      <c r="N25" s="74">
        <v>13</v>
      </c>
      <c r="O25" s="74" t="s">
        <v>43</v>
      </c>
      <c r="P25" s="43">
        <v>58</v>
      </c>
      <c r="Q25" s="41">
        <v>59</v>
      </c>
    </row>
    <row r="26" spans="1:17" x14ac:dyDescent="0.35">
      <c r="A26" s="16" t="s">
        <v>49</v>
      </c>
      <c r="B26" s="40">
        <v>51</v>
      </c>
      <c r="C26" s="81">
        <v>15</v>
      </c>
      <c r="D26" s="74">
        <v>23</v>
      </c>
      <c r="E26" s="43" t="s">
        <v>43</v>
      </c>
      <c r="F26" s="43">
        <v>211</v>
      </c>
      <c r="G26" s="43">
        <v>135</v>
      </c>
      <c r="H26" s="74" t="s">
        <v>43</v>
      </c>
      <c r="I26" s="74" t="s">
        <v>43</v>
      </c>
      <c r="J26" s="74">
        <v>284</v>
      </c>
      <c r="K26" s="76">
        <v>152</v>
      </c>
      <c r="L26" s="40">
        <v>84</v>
      </c>
      <c r="M26" s="43">
        <v>57</v>
      </c>
      <c r="N26" s="74">
        <v>16</v>
      </c>
      <c r="O26" s="74">
        <v>10</v>
      </c>
      <c r="P26" s="43">
        <v>100</v>
      </c>
      <c r="Q26" s="41">
        <v>66</v>
      </c>
    </row>
    <row r="27" spans="1:17" s="51" customFormat="1" ht="16.5" customHeight="1" x14ac:dyDescent="0.25">
      <c r="A27" s="46" t="s">
        <v>121</v>
      </c>
      <c r="B27" s="255">
        <v>1041</v>
      </c>
      <c r="C27" s="97">
        <v>364</v>
      </c>
      <c r="D27" s="97">
        <v>6087</v>
      </c>
      <c r="E27" s="97">
        <v>873</v>
      </c>
      <c r="F27" s="97">
        <v>2043</v>
      </c>
      <c r="G27" s="99">
        <v>979</v>
      </c>
      <c r="H27" s="99">
        <v>386</v>
      </c>
      <c r="I27" s="99">
        <v>14</v>
      </c>
      <c r="J27" s="99">
        <v>9557</v>
      </c>
      <c r="K27" s="256">
        <v>2230</v>
      </c>
      <c r="L27" s="257">
        <v>1405</v>
      </c>
      <c r="M27" s="252">
        <v>1282</v>
      </c>
      <c r="N27" s="97">
        <v>241</v>
      </c>
      <c r="O27" s="99">
        <v>151</v>
      </c>
      <c r="P27" s="99">
        <v>1646</v>
      </c>
      <c r="Q27" s="258">
        <v>1433</v>
      </c>
    </row>
    <row r="28" spans="1:17" ht="6" customHeight="1" x14ac:dyDescent="0.35">
      <c r="A28" s="16"/>
      <c r="B28" s="38"/>
      <c r="C28" s="52"/>
      <c r="D28" s="52"/>
      <c r="E28" s="52"/>
      <c r="F28" s="52"/>
      <c r="G28" s="53"/>
      <c r="H28" s="74"/>
      <c r="I28" s="74"/>
      <c r="J28" s="53"/>
      <c r="K28" s="42"/>
      <c r="L28" s="38"/>
      <c r="M28" s="39"/>
      <c r="N28" s="81"/>
      <c r="O28" s="74"/>
      <c r="P28" s="53"/>
      <c r="Q28" s="109"/>
    </row>
    <row r="29" spans="1:17" x14ac:dyDescent="0.35">
      <c r="A29" s="16" t="s">
        <v>28</v>
      </c>
      <c r="B29" s="40">
        <v>136</v>
      </c>
      <c r="C29" s="81">
        <v>50</v>
      </c>
      <c r="D29" s="74">
        <v>714</v>
      </c>
      <c r="E29" s="74">
        <v>62</v>
      </c>
      <c r="F29" s="43">
        <v>435</v>
      </c>
      <c r="G29" s="74">
        <v>137</v>
      </c>
      <c r="H29" s="74">
        <v>7</v>
      </c>
      <c r="I29" s="74" t="s">
        <v>43</v>
      </c>
      <c r="J29" s="74">
        <v>1291</v>
      </c>
      <c r="K29" s="76">
        <v>249</v>
      </c>
      <c r="L29" s="38">
        <v>817</v>
      </c>
      <c r="M29" s="43">
        <v>1092</v>
      </c>
      <c r="N29" s="74">
        <v>53</v>
      </c>
      <c r="O29" s="43">
        <v>36</v>
      </c>
      <c r="P29" s="53">
        <v>870</v>
      </c>
      <c r="Q29" s="109">
        <v>1128</v>
      </c>
    </row>
    <row r="30" spans="1:17" x14ac:dyDescent="0.35">
      <c r="A30" s="16" t="s">
        <v>27</v>
      </c>
      <c r="B30" s="40">
        <v>55</v>
      </c>
      <c r="C30" s="81">
        <v>27</v>
      </c>
      <c r="D30" s="74">
        <v>553</v>
      </c>
      <c r="E30" s="43">
        <v>32</v>
      </c>
      <c r="F30" s="43">
        <v>77</v>
      </c>
      <c r="G30" s="43">
        <v>28</v>
      </c>
      <c r="H30" s="74">
        <v>23</v>
      </c>
      <c r="I30" s="74" t="s">
        <v>43</v>
      </c>
      <c r="J30" s="74">
        <v>707</v>
      </c>
      <c r="K30" s="76">
        <v>90</v>
      </c>
      <c r="L30" s="40">
        <v>119</v>
      </c>
      <c r="M30" s="43">
        <v>111</v>
      </c>
      <c r="N30" s="74">
        <v>23</v>
      </c>
      <c r="O30" s="43">
        <v>24</v>
      </c>
      <c r="P30" s="53">
        <v>142</v>
      </c>
      <c r="Q30" s="109">
        <v>135</v>
      </c>
    </row>
    <row r="31" spans="1:17" x14ac:dyDescent="0.35">
      <c r="A31" s="16" t="s">
        <v>50</v>
      </c>
      <c r="B31" s="40">
        <v>8</v>
      </c>
      <c r="C31" s="81" t="s">
        <v>43</v>
      </c>
      <c r="D31" s="74">
        <v>10</v>
      </c>
      <c r="E31" s="75" t="s">
        <v>43</v>
      </c>
      <c r="F31" s="43">
        <v>26</v>
      </c>
      <c r="G31" s="74">
        <v>9</v>
      </c>
      <c r="H31" s="74" t="s">
        <v>43</v>
      </c>
      <c r="I31" s="74" t="s">
        <v>43</v>
      </c>
      <c r="J31" s="74">
        <v>45</v>
      </c>
      <c r="K31" s="76">
        <v>14</v>
      </c>
      <c r="L31" s="53">
        <v>11</v>
      </c>
      <c r="M31" s="53">
        <v>8</v>
      </c>
      <c r="N31" s="74" t="s">
        <v>43</v>
      </c>
      <c r="O31" s="74" t="s">
        <v>43</v>
      </c>
      <c r="P31" s="53">
        <v>13</v>
      </c>
      <c r="Q31" s="109">
        <v>12</v>
      </c>
    </row>
    <row r="32" spans="1:17" x14ac:dyDescent="0.35">
      <c r="A32" s="16" t="s">
        <v>34</v>
      </c>
      <c r="B32" s="74">
        <v>12</v>
      </c>
      <c r="C32" s="75" t="s">
        <v>43</v>
      </c>
      <c r="D32" s="74">
        <v>51</v>
      </c>
      <c r="E32" s="43" t="s">
        <v>43</v>
      </c>
      <c r="F32" s="43">
        <v>79</v>
      </c>
      <c r="G32" s="74">
        <v>17</v>
      </c>
      <c r="H32" s="74" t="s">
        <v>43</v>
      </c>
      <c r="I32" s="74" t="s">
        <v>43</v>
      </c>
      <c r="J32" s="74">
        <v>142</v>
      </c>
      <c r="K32" s="76">
        <v>24</v>
      </c>
      <c r="L32" s="53">
        <v>6</v>
      </c>
      <c r="M32" s="53">
        <v>10</v>
      </c>
      <c r="N32" s="74">
        <v>8</v>
      </c>
      <c r="O32" s="74" t="s">
        <v>43</v>
      </c>
      <c r="P32" s="43">
        <v>14</v>
      </c>
      <c r="Q32" s="109">
        <v>13</v>
      </c>
    </row>
    <row r="33" spans="1:17" x14ac:dyDescent="0.35">
      <c r="A33" s="16" t="s">
        <v>37</v>
      </c>
      <c r="B33" s="74">
        <v>18</v>
      </c>
      <c r="C33" s="75" t="s">
        <v>43</v>
      </c>
      <c r="D33" s="74">
        <v>113</v>
      </c>
      <c r="E33" s="43">
        <v>35</v>
      </c>
      <c r="F33" s="43">
        <v>100</v>
      </c>
      <c r="G33" s="74">
        <v>32</v>
      </c>
      <c r="H33" s="74" t="s">
        <v>43</v>
      </c>
      <c r="I33" s="74" t="s">
        <v>43</v>
      </c>
      <c r="J33" s="74">
        <v>231</v>
      </c>
      <c r="K33" s="76">
        <v>68</v>
      </c>
      <c r="L33" s="53">
        <v>246</v>
      </c>
      <c r="M33" s="53">
        <v>168</v>
      </c>
      <c r="N33" s="74">
        <v>9</v>
      </c>
      <c r="O33" s="74">
        <v>6</v>
      </c>
      <c r="P33" s="43">
        <v>255</v>
      </c>
      <c r="Q33" s="41">
        <v>175</v>
      </c>
    </row>
    <row r="34" spans="1:17" x14ac:dyDescent="0.35">
      <c r="A34" s="16" t="s">
        <v>38</v>
      </c>
      <c r="B34" s="40">
        <v>70</v>
      </c>
      <c r="C34" s="74">
        <v>15</v>
      </c>
      <c r="D34" s="74">
        <v>746</v>
      </c>
      <c r="E34" s="43">
        <v>192</v>
      </c>
      <c r="F34" s="43">
        <v>227</v>
      </c>
      <c r="G34" s="43">
        <v>52</v>
      </c>
      <c r="H34" s="74" t="s">
        <v>43</v>
      </c>
      <c r="I34" s="74" t="s">
        <v>43</v>
      </c>
      <c r="J34" s="74">
        <v>1043</v>
      </c>
      <c r="K34" s="76">
        <v>259</v>
      </c>
      <c r="L34" s="40">
        <v>140</v>
      </c>
      <c r="M34" s="43">
        <v>131</v>
      </c>
      <c r="N34" s="74">
        <v>36</v>
      </c>
      <c r="O34" s="74">
        <v>35</v>
      </c>
      <c r="P34" s="43">
        <v>176</v>
      </c>
      <c r="Q34" s="109">
        <v>166</v>
      </c>
    </row>
    <row r="35" spans="1:17" x14ac:dyDescent="0.35">
      <c r="A35" s="16" t="s">
        <v>33</v>
      </c>
      <c r="B35" s="40">
        <v>42</v>
      </c>
      <c r="C35" s="74">
        <v>18</v>
      </c>
      <c r="D35" s="74">
        <v>289</v>
      </c>
      <c r="E35" s="43">
        <v>56</v>
      </c>
      <c r="F35" s="43">
        <v>272</v>
      </c>
      <c r="G35" s="43">
        <v>64</v>
      </c>
      <c r="H35" s="74" t="s">
        <v>43</v>
      </c>
      <c r="I35" s="74" t="s">
        <v>43</v>
      </c>
      <c r="J35" s="74">
        <v>602</v>
      </c>
      <c r="K35" s="76">
        <v>138</v>
      </c>
      <c r="L35" s="53">
        <v>2337</v>
      </c>
      <c r="M35" s="53">
        <v>1717</v>
      </c>
      <c r="N35" s="74">
        <v>27</v>
      </c>
      <c r="O35" s="74">
        <v>21</v>
      </c>
      <c r="P35" s="43">
        <v>2364</v>
      </c>
      <c r="Q35" s="109">
        <v>1738</v>
      </c>
    </row>
    <row r="36" spans="1:17" x14ac:dyDescent="0.35">
      <c r="A36" s="16" t="s">
        <v>32</v>
      </c>
      <c r="B36" s="40">
        <v>300</v>
      </c>
      <c r="C36" s="74">
        <v>210</v>
      </c>
      <c r="D36" s="74">
        <v>645</v>
      </c>
      <c r="E36" s="43">
        <v>110</v>
      </c>
      <c r="F36" s="43">
        <v>859</v>
      </c>
      <c r="G36" s="80">
        <v>224</v>
      </c>
      <c r="H36" s="80" t="s">
        <v>43</v>
      </c>
      <c r="I36" s="80" t="s">
        <v>43</v>
      </c>
      <c r="J36" s="43">
        <v>1804</v>
      </c>
      <c r="K36" s="76">
        <v>544</v>
      </c>
      <c r="L36" s="53">
        <v>742</v>
      </c>
      <c r="M36" s="53">
        <v>503</v>
      </c>
      <c r="N36" s="74">
        <v>35</v>
      </c>
      <c r="O36" s="74">
        <v>23</v>
      </c>
      <c r="P36" s="53">
        <v>776</v>
      </c>
      <c r="Q36" s="109">
        <v>526</v>
      </c>
    </row>
    <row r="37" spans="1:17" x14ac:dyDescent="0.35">
      <c r="A37" s="16" t="s">
        <v>35</v>
      </c>
      <c r="B37" s="40">
        <v>290</v>
      </c>
      <c r="C37" s="74">
        <v>150</v>
      </c>
      <c r="D37" s="74">
        <v>3730</v>
      </c>
      <c r="E37" s="43">
        <v>802</v>
      </c>
      <c r="F37" s="43">
        <v>714</v>
      </c>
      <c r="G37" s="80">
        <v>150</v>
      </c>
      <c r="H37" s="80" t="s">
        <v>43</v>
      </c>
      <c r="I37" s="80" t="s">
        <v>43</v>
      </c>
      <c r="J37" s="43">
        <v>4733</v>
      </c>
      <c r="K37" s="76">
        <v>1101</v>
      </c>
      <c r="L37" s="53">
        <v>2338</v>
      </c>
      <c r="M37" s="53">
        <v>2215</v>
      </c>
      <c r="N37" s="43">
        <v>105</v>
      </c>
      <c r="O37" s="74">
        <v>65</v>
      </c>
      <c r="P37" s="43">
        <v>2442</v>
      </c>
      <c r="Q37" s="109">
        <v>2280</v>
      </c>
    </row>
    <row r="38" spans="1:17" x14ac:dyDescent="0.35">
      <c r="A38" s="16" t="s">
        <v>36</v>
      </c>
      <c r="B38" s="40">
        <v>15</v>
      </c>
      <c r="C38" s="74">
        <v>5</v>
      </c>
      <c r="D38" s="74">
        <v>885</v>
      </c>
      <c r="E38" s="43">
        <v>148</v>
      </c>
      <c r="F38" s="43">
        <v>305</v>
      </c>
      <c r="G38" s="74">
        <v>58</v>
      </c>
      <c r="H38" s="74">
        <v>49</v>
      </c>
      <c r="I38" s="74" t="s">
        <v>43</v>
      </c>
      <c r="J38" s="43">
        <v>1254</v>
      </c>
      <c r="K38" s="76">
        <v>213</v>
      </c>
      <c r="L38" s="53">
        <v>301</v>
      </c>
      <c r="M38" s="53">
        <v>236</v>
      </c>
      <c r="N38" s="43">
        <v>31</v>
      </c>
      <c r="O38" s="74">
        <v>13</v>
      </c>
      <c r="P38" s="53">
        <v>333</v>
      </c>
      <c r="Q38" s="41">
        <v>249</v>
      </c>
    </row>
    <row r="39" spans="1:17" x14ac:dyDescent="0.35">
      <c r="A39" s="16" t="s">
        <v>40</v>
      </c>
      <c r="B39" s="74">
        <v>91</v>
      </c>
      <c r="C39" s="74">
        <v>37</v>
      </c>
      <c r="D39" s="74">
        <v>2262</v>
      </c>
      <c r="E39" s="43">
        <v>174</v>
      </c>
      <c r="F39" s="43">
        <v>210</v>
      </c>
      <c r="G39" s="74">
        <v>53</v>
      </c>
      <c r="H39" s="74">
        <v>56</v>
      </c>
      <c r="I39" s="80" t="s">
        <v>43</v>
      </c>
      <c r="J39" s="43">
        <v>2618</v>
      </c>
      <c r="K39" s="76">
        <v>269</v>
      </c>
      <c r="L39" s="53">
        <v>1314</v>
      </c>
      <c r="M39" s="53">
        <v>1392</v>
      </c>
      <c r="N39" s="43">
        <v>59</v>
      </c>
      <c r="O39" s="74">
        <v>42</v>
      </c>
      <c r="P39" s="53">
        <v>1373</v>
      </c>
      <c r="Q39" s="41">
        <v>1434</v>
      </c>
    </row>
    <row r="40" spans="1:17" x14ac:dyDescent="0.35">
      <c r="A40" s="16" t="s">
        <v>39</v>
      </c>
      <c r="B40" s="40">
        <v>51</v>
      </c>
      <c r="C40" s="74">
        <v>20</v>
      </c>
      <c r="D40" s="74">
        <v>537</v>
      </c>
      <c r="E40" s="43">
        <v>302</v>
      </c>
      <c r="F40" s="43">
        <v>312</v>
      </c>
      <c r="G40" s="80">
        <v>114</v>
      </c>
      <c r="H40" s="80" t="s">
        <v>43</v>
      </c>
      <c r="I40" s="80" t="s">
        <v>43</v>
      </c>
      <c r="J40" s="43">
        <v>900</v>
      </c>
      <c r="K40" s="76">
        <v>436</v>
      </c>
      <c r="L40" s="53">
        <v>168</v>
      </c>
      <c r="M40" s="53">
        <v>145</v>
      </c>
      <c r="N40" s="74">
        <v>60</v>
      </c>
      <c r="O40" s="74">
        <v>24</v>
      </c>
      <c r="P40" s="53">
        <v>228</v>
      </c>
      <c r="Q40" s="109">
        <v>168</v>
      </c>
    </row>
    <row r="41" spans="1:17" x14ac:dyDescent="0.35">
      <c r="A41" s="16" t="s">
        <v>29</v>
      </c>
      <c r="B41" s="40">
        <v>108</v>
      </c>
      <c r="C41" s="74">
        <v>34</v>
      </c>
      <c r="D41" s="74">
        <v>643</v>
      </c>
      <c r="E41" s="43">
        <v>83</v>
      </c>
      <c r="F41" s="43">
        <v>385</v>
      </c>
      <c r="G41" s="80">
        <v>99</v>
      </c>
      <c r="H41" s="80">
        <v>12</v>
      </c>
      <c r="I41" s="80" t="s">
        <v>43</v>
      </c>
      <c r="J41" s="43">
        <v>1148</v>
      </c>
      <c r="K41" s="76">
        <v>216</v>
      </c>
      <c r="L41" s="38">
        <v>1743</v>
      </c>
      <c r="M41" s="74">
        <v>1401</v>
      </c>
      <c r="N41" s="74">
        <v>77</v>
      </c>
      <c r="O41" s="43">
        <v>46</v>
      </c>
      <c r="P41" s="53">
        <v>1821</v>
      </c>
      <c r="Q41" s="41">
        <v>1447</v>
      </c>
    </row>
    <row r="42" spans="1:17" x14ac:dyDescent="0.35">
      <c r="A42" s="16" t="s">
        <v>30</v>
      </c>
      <c r="B42" s="40">
        <v>261</v>
      </c>
      <c r="C42" s="74">
        <v>81</v>
      </c>
      <c r="D42" s="74">
        <v>960</v>
      </c>
      <c r="E42" s="43">
        <v>150</v>
      </c>
      <c r="F42" s="43">
        <v>186</v>
      </c>
      <c r="G42" s="74">
        <v>45</v>
      </c>
      <c r="H42" s="74" t="s">
        <v>43</v>
      </c>
      <c r="I42" s="74" t="s">
        <v>43</v>
      </c>
      <c r="J42" s="43">
        <v>1407</v>
      </c>
      <c r="K42" s="41">
        <v>275</v>
      </c>
      <c r="L42" s="53">
        <v>3055</v>
      </c>
      <c r="M42" s="53">
        <v>1766</v>
      </c>
      <c r="N42" s="43">
        <v>104</v>
      </c>
      <c r="O42" s="43">
        <v>69</v>
      </c>
      <c r="P42" s="43">
        <v>3159</v>
      </c>
      <c r="Q42" s="109">
        <v>1835</v>
      </c>
    </row>
    <row r="43" spans="1:17" x14ac:dyDescent="0.35">
      <c r="A43" s="16" t="s">
        <v>31</v>
      </c>
      <c r="B43" s="74">
        <v>95</v>
      </c>
      <c r="C43" s="74">
        <v>18</v>
      </c>
      <c r="D43" s="74">
        <v>701</v>
      </c>
      <c r="E43" s="43">
        <v>64</v>
      </c>
      <c r="F43" s="74">
        <v>241</v>
      </c>
      <c r="G43" s="80">
        <v>45</v>
      </c>
      <c r="H43" s="80">
        <v>9</v>
      </c>
      <c r="I43" s="80" t="s">
        <v>43</v>
      </c>
      <c r="J43" s="43">
        <v>1046</v>
      </c>
      <c r="K43" s="41">
        <v>128</v>
      </c>
      <c r="L43" s="53">
        <v>1619</v>
      </c>
      <c r="M43" s="53">
        <v>1324</v>
      </c>
      <c r="N43" s="43">
        <v>60</v>
      </c>
      <c r="O43" s="43">
        <v>37</v>
      </c>
      <c r="P43" s="43">
        <v>1678</v>
      </c>
      <c r="Q43" s="41">
        <v>1360</v>
      </c>
    </row>
    <row r="44" spans="1:17" x14ac:dyDescent="0.35">
      <c r="A44" s="16" t="s">
        <v>26</v>
      </c>
      <c r="B44" s="40">
        <v>44</v>
      </c>
      <c r="C44" s="74">
        <v>20</v>
      </c>
      <c r="D44" s="74">
        <v>169</v>
      </c>
      <c r="E44" s="74">
        <v>36</v>
      </c>
      <c r="F44" s="74">
        <v>362</v>
      </c>
      <c r="G44" s="74">
        <v>117</v>
      </c>
      <c r="H44" s="74" t="s">
        <v>43</v>
      </c>
      <c r="I44" s="74" t="s">
        <v>43</v>
      </c>
      <c r="J44" s="43">
        <v>574</v>
      </c>
      <c r="K44" s="41">
        <v>173</v>
      </c>
      <c r="L44" s="53">
        <v>111</v>
      </c>
      <c r="M44" s="53">
        <v>89</v>
      </c>
      <c r="N44" s="74">
        <v>21</v>
      </c>
      <c r="O44" s="74">
        <v>9</v>
      </c>
      <c r="P44" s="43">
        <v>132</v>
      </c>
      <c r="Q44" s="109">
        <v>98</v>
      </c>
    </row>
    <row r="45" spans="1:17" x14ac:dyDescent="0.35">
      <c r="A45" s="16" t="s">
        <v>54</v>
      </c>
      <c r="B45" s="254">
        <v>602</v>
      </c>
      <c r="C45" s="74">
        <v>324</v>
      </c>
      <c r="D45" s="81">
        <v>2772</v>
      </c>
      <c r="E45" s="74">
        <v>293</v>
      </c>
      <c r="F45" s="74">
        <v>408</v>
      </c>
      <c r="G45" s="74">
        <v>175</v>
      </c>
      <c r="H45" s="74">
        <v>37</v>
      </c>
      <c r="I45" s="74" t="s">
        <v>43</v>
      </c>
      <c r="J45" s="74">
        <v>3818</v>
      </c>
      <c r="K45" s="41">
        <v>794</v>
      </c>
      <c r="L45" s="44">
        <v>851</v>
      </c>
      <c r="M45" s="43">
        <v>832</v>
      </c>
      <c r="N45" s="81">
        <v>221</v>
      </c>
      <c r="O45" s="74">
        <v>133</v>
      </c>
      <c r="P45" s="53">
        <v>1071</v>
      </c>
      <c r="Q45" s="41">
        <v>965</v>
      </c>
    </row>
    <row r="46" spans="1:17" s="51" customFormat="1" ht="15.75" customHeight="1" x14ac:dyDescent="0.3">
      <c r="A46" s="46" t="s">
        <v>122</v>
      </c>
      <c r="B46" s="259">
        <v>2195</v>
      </c>
      <c r="C46" s="78">
        <v>1015</v>
      </c>
      <c r="D46" s="100">
        <v>19047</v>
      </c>
      <c r="E46" s="78">
        <v>3015</v>
      </c>
      <c r="F46" s="100">
        <v>5237</v>
      </c>
      <c r="G46" s="78">
        <v>1433</v>
      </c>
      <c r="H46" s="78">
        <v>193</v>
      </c>
      <c r="I46" s="78">
        <v>12</v>
      </c>
      <c r="J46" s="78">
        <v>26673</v>
      </c>
      <c r="K46" s="258">
        <v>5475</v>
      </c>
      <c r="L46" s="54">
        <v>15915</v>
      </c>
      <c r="M46" s="90">
        <v>13138</v>
      </c>
      <c r="N46" s="100">
        <v>950</v>
      </c>
      <c r="O46" s="78">
        <v>591</v>
      </c>
      <c r="P46" s="65">
        <v>16865</v>
      </c>
      <c r="Q46" s="110">
        <v>13729</v>
      </c>
    </row>
    <row r="47" spans="1:17" ht="6" customHeight="1" x14ac:dyDescent="0.35">
      <c r="A47" s="16"/>
      <c r="B47" s="44"/>
      <c r="C47" s="53"/>
      <c r="D47" s="52"/>
      <c r="E47" s="52"/>
      <c r="F47" s="45"/>
      <c r="G47" s="53"/>
      <c r="H47" s="74"/>
      <c r="I47" s="74"/>
      <c r="J47" s="53"/>
      <c r="K47" s="109"/>
      <c r="L47" s="44"/>
      <c r="M47" s="53"/>
      <c r="N47" s="81"/>
      <c r="O47" s="81"/>
      <c r="P47" s="53"/>
      <c r="Q47" s="109"/>
    </row>
    <row r="48" spans="1:17" s="51" customFormat="1" ht="18.75" customHeight="1" thickBot="1" x14ac:dyDescent="0.3">
      <c r="A48" s="57" t="s">
        <v>0</v>
      </c>
      <c r="B48" s="57">
        <v>4075</v>
      </c>
      <c r="C48" s="66">
        <v>1597</v>
      </c>
      <c r="D48" s="58">
        <v>36303</v>
      </c>
      <c r="E48" s="58">
        <v>8963</v>
      </c>
      <c r="F48" s="59">
        <v>9907</v>
      </c>
      <c r="G48" s="66">
        <v>3502</v>
      </c>
      <c r="H48" s="104">
        <v>1352</v>
      </c>
      <c r="I48" s="104">
        <v>49</v>
      </c>
      <c r="J48" s="66">
        <v>51637</v>
      </c>
      <c r="K48" s="60">
        <v>14111</v>
      </c>
      <c r="L48" s="57">
        <v>22397</v>
      </c>
      <c r="M48" s="66">
        <v>18841</v>
      </c>
      <c r="N48" s="101">
        <v>1853</v>
      </c>
      <c r="O48" s="101">
        <v>1093</v>
      </c>
      <c r="P48" s="66">
        <v>24251</v>
      </c>
      <c r="Q48" s="111">
        <v>19934</v>
      </c>
    </row>
    <row r="49" spans="1:17" ht="13" x14ac:dyDescent="0.3">
      <c r="A49" s="92" t="s">
        <v>154</v>
      </c>
      <c r="B49" s="61"/>
      <c r="C49" s="61"/>
      <c r="D49" s="61"/>
      <c r="E49" s="61"/>
      <c r="F49" s="61"/>
      <c r="G49" s="61"/>
      <c r="H49" s="105"/>
      <c r="I49" s="105"/>
      <c r="J49" s="61"/>
      <c r="L49" s="61"/>
      <c r="Q49" s="73"/>
    </row>
    <row r="50" spans="1:17" ht="13" x14ac:dyDescent="0.3">
      <c r="A50" s="92" t="s">
        <v>155</v>
      </c>
      <c r="B50" s="94"/>
      <c r="C50" s="94"/>
      <c r="D50" s="94"/>
      <c r="E50" s="94"/>
      <c r="F50" s="94"/>
      <c r="G50" s="94"/>
      <c r="H50" s="106"/>
      <c r="I50" s="106"/>
      <c r="J50" s="61"/>
      <c r="L50" s="61"/>
    </row>
    <row r="51" spans="1:17" s="3" customFormat="1" ht="13" x14ac:dyDescent="0.3">
      <c r="A51" s="91" t="s">
        <v>156</v>
      </c>
      <c r="B51" s="62"/>
      <c r="C51" s="62"/>
      <c r="D51" s="62"/>
      <c r="E51" s="62"/>
      <c r="F51" s="62"/>
      <c r="G51" s="62"/>
      <c r="H51" s="107"/>
      <c r="I51" s="107"/>
      <c r="J51" s="62"/>
      <c r="K51" s="62"/>
      <c r="L51" s="62"/>
      <c r="N51" s="95"/>
      <c r="O51" s="95"/>
    </row>
    <row r="52" spans="1:17" ht="13" x14ac:dyDescent="0.3">
      <c r="A52" s="92" t="s">
        <v>157</v>
      </c>
      <c r="B52" s="94"/>
      <c r="C52" s="94"/>
      <c r="D52" s="94"/>
      <c r="E52" s="94"/>
      <c r="F52" s="94"/>
      <c r="G52" s="94"/>
      <c r="H52" s="106"/>
      <c r="I52" s="106"/>
      <c r="J52" s="61"/>
      <c r="L52" s="61"/>
    </row>
    <row r="53" spans="1:17" x14ac:dyDescent="0.35">
      <c r="B53" s="61"/>
    </row>
  </sheetData>
  <mergeCells count="12">
    <mergeCell ref="A3:Q3"/>
    <mergeCell ref="L5:Q5"/>
    <mergeCell ref="L6:M6"/>
    <mergeCell ref="N6:O6"/>
    <mergeCell ref="P6:Q6"/>
    <mergeCell ref="B5:K5"/>
    <mergeCell ref="A5:A7"/>
    <mergeCell ref="H6:I6"/>
    <mergeCell ref="B6:C6"/>
    <mergeCell ref="D6:E6"/>
    <mergeCell ref="F6:G6"/>
    <mergeCell ref="J6:K6"/>
  </mergeCells>
  <phoneticPr fontId="11" type="noConversion"/>
  <printOptions horizontalCentered="1"/>
  <pageMargins left="0.39374999999999999" right="0.39374999999999999" top="0.31" bottom="0.19" header="0.48" footer="0.51180555555555551"/>
  <pageSetup paperSize="9" scale="6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9</vt:i4>
      </vt:variant>
    </vt:vector>
  </HeadingPairs>
  <TitlesOfParts>
    <vt:vector size="17" baseType="lpstr">
      <vt:lpstr>QUAD8-1</vt:lpstr>
      <vt:lpstr>QUAD8-2</vt:lpstr>
      <vt:lpstr>QUAD8-3</vt:lpstr>
      <vt:lpstr>QUAD8-4</vt:lpstr>
      <vt:lpstr>QUAD8-5</vt:lpstr>
      <vt:lpstr>QUAD8-6</vt:lpstr>
      <vt:lpstr>QUAD8-7</vt:lpstr>
      <vt:lpstr>QUAD8-8</vt:lpstr>
      <vt:lpstr>'QUAD8-7'!_1Excel_BuiltIn_Print_Area_1_1</vt:lpstr>
      <vt:lpstr>'QUAD8-8'!_2Excel_BuiltIn_Print_Area_1_1</vt:lpstr>
      <vt:lpstr>'QUAD8-1'!Área_de_impresión</vt:lpstr>
      <vt:lpstr>'QUAD8-2'!Área_de_impresión</vt:lpstr>
      <vt:lpstr>'QUAD8-3'!Área_de_impresión</vt:lpstr>
      <vt:lpstr>'QUAD8-4'!Área_de_impresión</vt:lpstr>
      <vt:lpstr>'QUAD8-6'!Área_de_impresión</vt:lpstr>
      <vt:lpstr>'QUAD8-7'!Área_de_impresión</vt:lpstr>
      <vt:lpstr>'QUAD8-8'!Área_de_impresión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GARNES, ESPERANZA</cp:lastModifiedBy>
  <cp:lastPrinted>2023-03-23T10:45:35Z</cp:lastPrinted>
  <dcterms:created xsi:type="dcterms:W3CDTF">2016-04-18T07:10:41Z</dcterms:created>
  <dcterms:modified xsi:type="dcterms:W3CDTF">2023-03-27T08:01:41Z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ead84c61-4f43-4380-90ef-a779408143bf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